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drawings/drawing6.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drawings/drawing2.xml" ContentType="application/vnd.openxmlformats-officedocument.drawing+xml"/>
  <Override PartName="/xl/theme/theme1.xml" ContentType="application/vnd.openxmlformats-officedocument.theme+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drawings/drawing3.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xl/comments1.xml" ContentType="application/vnd.openxmlformats-officedocument.spreadsheetml.comments+xml"/>
  <Override PartName="/docProps/app.xml" ContentType="application/vnd.openxmlformats-officedocument.extended-properties+xml"/>
  <Override PartName="/xl/externalLinks/externalLink1.xml" ContentType="application/vnd.openxmlformats-officedocument.spreadsheetml.externalLink+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7595" windowHeight="11820" tabRatio="656" firstSheet="1" activeTab="7"/>
  </bookViews>
  <sheets>
    <sheet name="Division 7 Bike-Ped" sheetId="7" r:id="rId1"/>
    <sheet name="Division 7 Aviation" sheetId="6" r:id="rId2"/>
    <sheet name="Regional Aviation" sheetId="9" r:id="rId3"/>
    <sheet name="Division 7 Hwy" sheetId="3" r:id="rId4"/>
    <sheet name="Regional Hwy" sheetId="10" r:id="rId5"/>
    <sheet name="Division 7 Transit" sheetId="1" r:id="rId6"/>
    <sheet name="Regional Transit" sheetId="5" r:id="rId7"/>
    <sheet name="Division 7 Rail" sheetId="4" r:id="rId8"/>
    <sheet name="Regional Rail" sheetId="8" r:id="rId9"/>
  </sheets>
  <externalReferences>
    <externalReference r:id="rId10"/>
  </externalReferences>
  <calcPr calcId="145621"/>
</workbook>
</file>

<file path=xl/calcChain.xml><?xml version="1.0" encoding="utf-8"?>
<calcChain xmlns="http://schemas.openxmlformats.org/spreadsheetml/2006/main">
  <c r="S72" i="7" l="1"/>
  <c r="R72" i="7"/>
  <c r="Q72" i="7"/>
  <c r="P72" i="7"/>
  <c r="T72" i="7" s="1"/>
  <c r="U72" i="7" s="1"/>
  <c r="S71" i="7"/>
  <c r="R71" i="7"/>
  <c r="Q71" i="7"/>
  <c r="P71" i="7"/>
  <c r="T71" i="7" s="1"/>
  <c r="U71" i="7" s="1"/>
  <c r="S70" i="7"/>
  <c r="R70" i="7"/>
  <c r="Q70" i="7"/>
  <c r="P70" i="7"/>
  <c r="T70" i="7" s="1"/>
  <c r="U70" i="7" s="1"/>
  <c r="S69" i="7"/>
  <c r="R69" i="7"/>
  <c r="Q69" i="7"/>
  <c r="P69" i="7"/>
  <c r="T69" i="7" s="1"/>
  <c r="U69" i="7" s="1"/>
  <c r="S68" i="7"/>
  <c r="R68" i="7"/>
  <c r="Q68" i="7"/>
  <c r="P68" i="7"/>
  <c r="T68" i="7" s="1"/>
  <c r="U68" i="7" s="1"/>
  <c r="S67" i="7"/>
  <c r="R67" i="7"/>
  <c r="Q67" i="7"/>
  <c r="P67" i="7"/>
  <c r="T67" i="7" s="1"/>
  <c r="U67" i="7" s="1"/>
  <c r="S66" i="7"/>
  <c r="R66" i="7"/>
  <c r="Q66" i="7"/>
  <c r="P66" i="7"/>
  <c r="T66" i="7" s="1"/>
  <c r="U66" i="7" s="1"/>
  <c r="S65" i="7"/>
  <c r="R65" i="7"/>
  <c r="Q65" i="7"/>
  <c r="P65" i="7"/>
  <c r="T65" i="7" s="1"/>
  <c r="U65" i="7" s="1"/>
  <c r="S64" i="7"/>
  <c r="R64" i="7"/>
  <c r="Q64" i="7"/>
  <c r="P64" i="7"/>
  <c r="T64" i="7" s="1"/>
  <c r="U64" i="7" s="1"/>
  <c r="S63" i="7"/>
  <c r="R63" i="7"/>
  <c r="Q63" i="7"/>
  <c r="P63" i="7"/>
  <c r="T63" i="7" s="1"/>
  <c r="U63" i="7" s="1"/>
  <c r="S62" i="7"/>
  <c r="R62" i="7"/>
  <c r="Q62" i="7"/>
  <c r="P62" i="7"/>
  <c r="T62" i="7" s="1"/>
  <c r="U62" i="7" s="1"/>
  <c r="S61" i="7"/>
  <c r="R61" i="7"/>
  <c r="Q61" i="7"/>
  <c r="P61" i="7"/>
  <c r="T61" i="7" s="1"/>
  <c r="U61" i="7" s="1"/>
  <c r="S60" i="7"/>
  <c r="R60" i="7"/>
  <c r="Q60" i="7"/>
  <c r="P60" i="7"/>
  <c r="T60" i="7" s="1"/>
  <c r="U60" i="7" s="1"/>
  <c r="S59" i="7"/>
  <c r="R59" i="7"/>
  <c r="Q59" i="7"/>
  <c r="P59" i="7"/>
  <c r="T59" i="7" s="1"/>
  <c r="U59" i="7" s="1"/>
  <c r="S58" i="7"/>
  <c r="R58" i="7"/>
  <c r="Q58" i="7"/>
  <c r="P58" i="7"/>
  <c r="T58" i="7" s="1"/>
  <c r="U58" i="7" s="1"/>
  <c r="S57" i="7"/>
  <c r="R57" i="7"/>
  <c r="Q57" i="7"/>
  <c r="P57" i="7"/>
  <c r="T57" i="7" s="1"/>
  <c r="U57" i="7" s="1"/>
  <c r="S56" i="7"/>
  <c r="R56" i="7"/>
  <c r="Q56" i="7"/>
  <c r="P56" i="7"/>
  <c r="T56" i="7" s="1"/>
  <c r="U56" i="7" s="1"/>
  <c r="S55" i="7"/>
  <c r="R55" i="7"/>
  <c r="Q55" i="7"/>
  <c r="P55" i="7"/>
  <c r="T55" i="7" s="1"/>
  <c r="U55" i="7" s="1"/>
  <c r="S54" i="7"/>
  <c r="R54" i="7"/>
  <c r="Q54" i="7"/>
  <c r="P54" i="7"/>
  <c r="T54" i="7" s="1"/>
  <c r="U54" i="7" s="1"/>
  <c r="S53" i="7"/>
  <c r="R53" i="7"/>
  <c r="Q53" i="7"/>
  <c r="P53" i="7"/>
  <c r="T53" i="7" s="1"/>
  <c r="U53" i="7" s="1"/>
  <c r="S52" i="7"/>
  <c r="R52" i="7"/>
  <c r="Q52" i="7"/>
  <c r="P52" i="7"/>
  <c r="T52" i="7" s="1"/>
  <c r="U52" i="7" s="1"/>
  <c r="S51" i="7"/>
  <c r="R51" i="7"/>
  <c r="Q51" i="7"/>
  <c r="P51" i="7"/>
  <c r="T51" i="7" s="1"/>
  <c r="U51" i="7" s="1"/>
  <c r="S50" i="7"/>
  <c r="R50" i="7"/>
  <c r="Q50" i="7"/>
  <c r="P50" i="7"/>
  <c r="T50" i="7" s="1"/>
  <c r="U50" i="7" s="1"/>
  <c r="S49" i="7"/>
  <c r="R49" i="7"/>
  <c r="Q49" i="7"/>
  <c r="P49" i="7"/>
  <c r="T49" i="7" s="1"/>
  <c r="U49" i="7" s="1"/>
  <c r="S48" i="7"/>
  <c r="R48" i="7"/>
  <c r="Q48" i="7"/>
  <c r="P48" i="7"/>
  <c r="T48" i="7" s="1"/>
  <c r="U48" i="7" s="1"/>
  <c r="S47" i="7"/>
  <c r="R47" i="7"/>
  <c r="Q47" i="7"/>
  <c r="P47" i="7"/>
  <c r="T47" i="7" s="1"/>
  <c r="U47" i="7" s="1"/>
  <c r="S46" i="7"/>
  <c r="R46" i="7"/>
  <c r="Q46" i="7"/>
  <c r="P46" i="7"/>
  <c r="T46" i="7" s="1"/>
  <c r="U46" i="7" s="1"/>
  <c r="S45" i="7"/>
  <c r="R45" i="7"/>
  <c r="Q45" i="7"/>
  <c r="P45" i="7"/>
  <c r="T45" i="7" s="1"/>
  <c r="U45" i="7" s="1"/>
  <c r="S44" i="7"/>
  <c r="R44" i="7"/>
  <c r="Q44" i="7"/>
  <c r="P44" i="7"/>
  <c r="T44" i="7" s="1"/>
  <c r="U44" i="7" s="1"/>
  <c r="S43" i="7"/>
  <c r="R43" i="7"/>
  <c r="Q43" i="7"/>
  <c r="P43" i="7"/>
  <c r="T43" i="7" s="1"/>
  <c r="U43" i="7" s="1"/>
  <c r="S42" i="7"/>
  <c r="R42" i="7"/>
  <c r="Q42" i="7"/>
  <c r="P42" i="7"/>
  <c r="T42" i="7" s="1"/>
  <c r="U42" i="7" s="1"/>
  <c r="S41" i="7"/>
  <c r="R41" i="7"/>
  <c r="Q41" i="7"/>
  <c r="P41" i="7"/>
  <c r="T41" i="7" s="1"/>
  <c r="U41" i="7" s="1"/>
  <c r="S40" i="7"/>
  <c r="R40" i="7"/>
  <c r="Q40" i="7"/>
  <c r="P40" i="7"/>
  <c r="T40" i="7" s="1"/>
  <c r="U40" i="7" s="1"/>
  <c r="S39" i="7"/>
  <c r="R39" i="7"/>
  <c r="Q39" i="7"/>
  <c r="P39" i="7"/>
  <c r="T39" i="7" s="1"/>
  <c r="U39" i="7" s="1"/>
  <c r="S38" i="7"/>
  <c r="R38" i="7"/>
  <c r="Q38" i="7"/>
  <c r="P38" i="7"/>
  <c r="T38" i="7" s="1"/>
  <c r="U38" i="7" s="1"/>
  <c r="S37" i="7"/>
  <c r="R37" i="7"/>
  <c r="Q37" i="7"/>
  <c r="P37" i="7"/>
  <c r="T37" i="7" s="1"/>
  <c r="U37" i="7" s="1"/>
  <c r="S36" i="7"/>
  <c r="R36" i="7"/>
  <c r="Q36" i="7"/>
  <c r="P36" i="7"/>
  <c r="T36" i="7" s="1"/>
  <c r="U36" i="7" s="1"/>
  <c r="S35" i="7"/>
  <c r="R35" i="7"/>
  <c r="Q35" i="7"/>
  <c r="P35" i="7"/>
  <c r="T35" i="7" s="1"/>
  <c r="U35" i="7" s="1"/>
  <c r="S34" i="7"/>
  <c r="R34" i="7"/>
  <c r="Q34" i="7"/>
  <c r="P34" i="7"/>
  <c r="T34" i="7" s="1"/>
  <c r="U34" i="7" s="1"/>
  <c r="T33" i="7"/>
  <c r="U33" i="7" s="1"/>
  <c r="S33" i="7"/>
  <c r="R33" i="7"/>
  <c r="Q33" i="7"/>
  <c r="P33" i="7"/>
  <c r="S32" i="7"/>
  <c r="R32" i="7"/>
  <c r="Q32" i="7"/>
  <c r="P32" i="7"/>
  <c r="T32" i="7" s="1"/>
  <c r="U32" i="7" s="1"/>
  <c r="S31" i="7"/>
  <c r="R31" i="7"/>
  <c r="Q31" i="7"/>
  <c r="P31" i="7"/>
  <c r="T31" i="7" s="1"/>
  <c r="U31" i="7" s="1"/>
  <c r="S30" i="7"/>
  <c r="R30" i="7"/>
  <c r="Q30" i="7"/>
  <c r="P30" i="7"/>
  <c r="T30" i="7" s="1"/>
  <c r="U30" i="7" s="1"/>
  <c r="S29" i="7"/>
  <c r="R29" i="7"/>
  <c r="Q29" i="7"/>
  <c r="P29" i="7"/>
  <c r="T29" i="7" s="1"/>
  <c r="U29" i="7" s="1"/>
  <c r="S28" i="7"/>
  <c r="R28" i="7"/>
  <c r="Q28" i="7"/>
  <c r="P28" i="7"/>
  <c r="T28" i="7" s="1"/>
  <c r="U28" i="7" s="1"/>
  <c r="S27" i="7"/>
  <c r="R27" i="7"/>
  <c r="Q27" i="7"/>
  <c r="P27" i="7"/>
  <c r="T27" i="7" s="1"/>
  <c r="U27" i="7" s="1"/>
  <c r="S26" i="7"/>
  <c r="R26" i="7"/>
  <c r="Q26" i="7"/>
  <c r="P26" i="7"/>
  <c r="T26" i="7" s="1"/>
  <c r="U26" i="7" s="1"/>
  <c r="S25" i="7"/>
  <c r="R25" i="7"/>
  <c r="Q25" i="7"/>
  <c r="P25" i="7"/>
  <c r="T25" i="7" s="1"/>
  <c r="U25" i="7" s="1"/>
  <c r="S24" i="7"/>
  <c r="R24" i="7"/>
  <c r="Q24" i="7"/>
  <c r="P24" i="7"/>
  <c r="T24" i="7" s="1"/>
  <c r="U24" i="7" s="1"/>
  <c r="S23" i="7"/>
  <c r="R23" i="7"/>
  <c r="Q23" i="7"/>
  <c r="P23" i="7"/>
  <c r="T23" i="7" s="1"/>
  <c r="U23" i="7" s="1"/>
  <c r="S22" i="7"/>
  <c r="R22" i="7"/>
  <c r="Q22" i="7"/>
  <c r="P22" i="7"/>
  <c r="T22" i="7" s="1"/>
  <c r="U22" i="7" s="1"/>
  <c r="S21" i="7"/>
  <c r="R21" i="7"/>
  <c r="Q21" i="7"/>
  <c r="P21" i="7"/>
  <c r="T21" i="7" s="1"/>
  <c r="U21" i="7" s="1"/>
  <c r="S20" i="7"/>
  <c r="R20" i="7"/>
  <c r="Q20" i="7"/>
  <c r="P20" i="7"/>
  <c r="T20" i="7" s="1"/>
  <c r="U20" i="7" s="1"/>
  <c r="S19" i="7"/>
  <c r="R19" i="7"/>
  <c r="Q19" i="7"/>
  <c r="P19" i="7"/>
  <c r="T19" i="7" s="1"/>
  <c r="U19" i="7" s="1"/>
  <c r="S18" i="7"/>
  <c r="R18" i="7"/>
  <c r="Q18" i="7"/>
  <c r="P18" i="7"/>
  <c r="T18" i="7" s="1"/>
  <c r="U18" i="7" s="1"/>
  <c r="S17" i="7"/>
  <c r="R17" i="7"/>
  <c r="Q17" i="7"/>
  <c r="P17" i="7"/>
  <c r="T17" i="7" s="1"/>
  <c r="U17" i="7" s="1"/>
  <c r="S16" i="7"/>
  <c r="R16" i="7"/>
  <c r="Q16" i="7"/>
  <c r="P16" i="7"/>
  <c r="T16" i="7" s="1"/>
  <c r="U16" i="7" s="1"/>
  <c r="S15" i="7"/>
  <c r="R15" i="7"/>
  <c r="Q15" i="7"/>
  <c r="P15" i="7"/>
  <c r="T15" i="7" s="1"/>
  <c r="U15" i="7" s="1"/>
  <c r="S14" i="7"/>
  <c r="R14" i="7"/>
  <c r="Q14" i="7"/>
  <c r="P14" i="7"/>
  <c r="T14" i="7" s="1"/>
  <c r="U14" i="7" s="1"/>
  <c r="S13" i="7"/>
  <c r="R13" i="7"/>
  <c r="Q13" i="7"/>
  <c r="P13" i="7"/>
  <c r="T13" i="7" s="1"/>
  <c r="U13" i="7" s="1"/>
  <c r="S12" i="7"/>
  <c r="R12" i="7"/>
  <c r="Q12" i="7"/>
  <c r="P12" i="7"/>
  <c r="T12" i="7" s="1"/>
  <c r="U12" i="7" s="1"/>
  <c r="S11" i="7"/>
  <c r="R11" i="7"/>
  <c r="Q11" i="7"/>
  <c r="P11" i="7"/>
  <c r="T11" i="7" s="1"/>
  <c r="U11" i="7" s="1"/>
  <c r="S10" i="7"/>
  <c r="R10" i="7"/>
  <c r="Q10" i="7"/>
  <c r="P10" i="7"/>
  <c r="T10" i="7" s="1"/>
  <c r="U10" i="7" s="1"/>
  <c r="S9" i="7"/>
  <c r="R9" i="7"/>
  <c r="Q9" i="7"/>
  <c r="P9" i="7"/>
  <c r="T9" i="7" s="1"/>
  <c r="U9" i="7" s="1"/>
  <c r="S8" i="7"/>
  <c r="R8" i="7"/>
  <c r="Q8" i="7"/>
  <c r="P8" i="7"/>
  <c r="T8" i="7" s="1"/>
  <c r="U8" i="7" s="1"/>
  <c r="S7" i="7"/>
  <c r="R7" i="7"/>
  <c r="Q7" i="7"/>
  <c r="P7" i="7"/>
  <c r="T7" i="7" s="1"/>
  <c r="U7" i="7" s="1"/>
  <c r="S6" i="7"/>
  <c r="R6" i="7"/>
  <c r="Q6" i="7"/>
  <c r="P6" i="7"/>
  <c r="T6" i="7" s="1"/>
  <c r="U6" i="7" s="1"/>
</calcChain>
</file>

<file path=xl/comments1.xml><?xml version="1.0" encoding="utf-8"?>
<comments xmlns="http://schemas.openxmlformats.org/spreadsheetml/2006/main">
  <authors>
    <author>Jonathan M. Dees</author>
  </authors>
  <commentList>
    <comment ref="I5" authorId="0">
      <text>
        <r>
          <rPr>
            <b/>
            <sz val="9"/>
            <color indexed="81"/>
            <rFont val="Tahoma"/>
            <family val="2"/>
          </rPr>
          <t>Grade Separation projects assume a small cost share for the railroad eliminating the at-grade crossing, so right-of-way cost plus construction cost does not sum to cost to NCDOT.</t>
        </r>
      </text>
    </comment>
  </commentList>
</comments>
</file>

<file path=xl/sharedStrings.xml><?xml version="1.0" encoding="utf-8"?>
<sst xmlns="http://schemas.openxmlformats.org/spreadsheetml/2006/main" count="4511" uniqueCount="1310">
  <si>
    <t>**Division 7 has 2500 points for Division Scoring</t>
  </si>
  <si>
    <t xml:space="preserve">Division  Transit for 7 </t>
  </si>
  <si>
    <t>Division 7  Criteria  Scores</t>
  </si>
  <si>
    <t>Division 7 Criteria Weights</t>
  </si>
  <si>
    <t>SpotID</t>
  </si>
  <si>
    <t>Route Facility Name</t>
  </si>
  <si>
    <t>NCDOT Division</t>
  </si>
  <si>
    <t>Project Type</t>
  </si>
  <si>
    <t>Specific Project Improvement Type</t>
  </si>
  <si>
    <t>Project Category</t>
  </si>
  <si>
    <t>Project Description</t>
  </si>
  <si>
    <t>Total Project Cost</t>
  </si>
  <si>
    <t>State Share</t>
  </si>
  <si>
    <t>Local Share</t>
  </si>
  <si>
    <t>Federal Share</t>
  </si>
  <si>
    <t>Regional Impact Quantitative Score (OUT OF 70)</t>
  </si>
  <si>
    <t>Division Needs Quantitative Score (OUT OF 50)</t>
  </si>
  <si>
    <t>First MPO/RPO</t>
  </si>
  <si>
    <t>Existing Congestion from SPOT</t>
  </si>
  <si>
    <t>Multimodal Accommodations  (yes or no)</t>
  </si>
  <si>
    <t>Safety   (yes or No)</t>
  </si>
  <si>
    <t>Serves Acitivity Center(s) (low, med,high)</t>
  </si>
  <si>
    <t>Existing Congestion 35%</t>
  </si>
  <si>
    <t>Multimodal Accommodations 10%</t>
  </si>
  <si>
    <t>Safety 30%</t>
  </si>
  <si>
    <t>Serves Acitivity Center(s) 25%</t>
  </si>
  <si>
    <t>Criteria Score Compononent (25% Weight)</t>
  </si>
  <si>
    <t>Overall Preliminary Ranking Score Regional Needs (SPOT Score+Regional Criteria Score) 75 max</t>
  </si>
  <si>
    <t>Preliminary Rank Order - Regional Needs</t>
  </si>
  <si>
    <t>DE Local Input Points Awarded</t>
  </si>
  <si>
    <t>Comments</t>
  </si>
  <si>
    <t>T130003</t>
  </si>
  <si>
    <t>Chapel Hill , NC</t>
  </si>
  <si>
    <t>Expansion Vehicle</t>
  </si>
  <si>
    <t>Expansion-Fixed Route - Headway Reduction</t>
  </si>
  <si>
    <t>Division Needs</t>
  </si>
  <si>
    <t>This project will add additional peak hour service for 1 year on route F (Colony Woods, Franklin St and McDougle School) in respose to ridership growth, resulting in headway reduction. This route currently provides 240,627 rides a year.</t>
  </si>
  <si>
    <t>Durham Chapel Hill Carrboro MPO</t>
  </si>
  <si>
    <t>No</t>
  </si>
  <si>
    <t>Yes</t>
  </si>
  <si>
    <t>High</t>
  </si>
  <si>
    <t>T130004</t>
  </si>
  <si>
    <t>Chapel Hill FY19 CW Route Expansion Vehicle</t>
  </si>
  <si>
    <t>This project will add additional peak hour service on buses to the existing CW route (Carrboro, Jones Ferry Park and Ride and Weaver ST) in response to ridership growth, resulting in headway reduction.</t>
  </si>
  <si>
    <t>T130005</t>
  </si>
  <si>
    <t>Chapel Hill FY19 G Route Expansion Vehicle</t>
  </si>
  <si>
    <t>This project will add additional service on the G Chapel Hill Transit route which serves Booker Creek, University Mall and UNC Hospitals.</t>
  </si>
  <si>
    <t>T130006</t>
  </si>
  <si>
    <t>Chapel Hill FY19 J Route Expansion Vehicle</t>
  </si>
  <si>
    <t xml:space="preserve">This project will add additional peak hour service on the J Chapel Hill Transit Route (Carrboro, downtown Chapel Hill and Jones Ferry Rd) in response to ridership growth, resulting in headway reduction. </t>
  </si>
  <si>
    <t>T130007</t>
  </si>
  <si>
    <t>Chapel Hill FY19 UNC Hosp. Manning Dr. Bus Shelter</t>
  </si>
  <si>
    <t>Facility</t>
  </si>
  <si>
    <t>Facilities-Bus Shelter</t>
  </si>
  <si>
    <t>Install new block length bus shelter at Manning Drive / UNC Hospital.</t>
  </si>
  <si>
    <t>T130008</t>
  </si>
  <si>
    <t>Chapel Hill FY20 MLK Corridor Veh1Expansion</t>
  </si>
  <si>
    <t xml:space="preserve">An additional bus (1) will be introduced along the Martin Luther King Jr. - South Columbia – 15/501 corridor (T Route). Improvements will include headway reduction and amenity improvements along the corridor. 
Transportation projections for significantly increased travel demand identified in the Metropolitan Transportation Plan (MTP) 2040 require a substantial increase in capacity in the Martin Luther King Jr. Boulevard corridor. 
Transportation projections for significantly increased travel demand identified in the Metropolitan Transportation Plan (MTP) 2040 require a substantial increase in capacity in the Martin Luther King Jr. Boulevard corridor. </t>
  </si>
  <si>
    <t>T130009</t>
  </si>
  <si>
    <t>Chapel Hill FY20 MLK CorridorVeh2Expansion</t>
  </si>
  <si>
    <t xml:space="preserve">An additional bus (1) will be introduced along the Martin Luther King Jr. - South Columbia – 15/501 corridor (NU Route). Improvements will include headway reduction and amenity improvements along the corridor. 
Transportation projections for significantly increased travel demand identified in the Metropolitan Transportation Plan (MTP) 2040 require a substantial increase in capacity in the Martin Luther King Jr. Boulevard corridor. </t>
  </si>
  <si>
    <t>T130010</t>
  </si>
  <si>
    <t>Chapel Hill FY20 MLK CorridorVeh3Expansion</t>
  </si>
  <si>
    <t xml:space="preserve">An additional bus (1) will be introduced along the Martin Luther King Jr. - South Columbia – 15/501 corridor (A Route). Improvements will include headway reduction and amenity improvements along the corridor. 
Transportation projections for significantly increased travel demand identified in the Metropolitan Transportation Plan (MTP) 2040 require a substantial increase in capacity in the Martin Luther King Jr. Boulevard corridor. </t>
  </si>
  <si>
    <t>T130011</t>
  </si>
  <si>
    <t>Chapel Hill FY20 MLK CorridorVhe4Expansion</t>
  </si>
  <si>
    <t xml:space="preserve">An additional bus (1) will be introduced along the Martin Luther King Jr. - South Columbia – 15/501 corridor (NS Route). Improvements will include headway reduction and amenity improvements along the corridor. 
Transportation projections for significantly increased travel demand identified in the Metropolitan Transportation Plan (MTP) 2040 require a substantial increase in capacity in the Martin Luther King Jr. Boulevard corridor. </t>
  </si>
  <si>
    <t>T130012</t>
  </si>
  <si>
    <t>Chapel Hill FY19 Pitts EXP  Expansion Vehicle</t>
  </si>
  <si>
    <t xml:space="preserve">Increase frequency of the existing Pittsboro express route to 30 minutes during the peak commute. </t>
  </si>
  <si>
    <t>T130013</t>
  </si>
  <si>
    <t>Hillsborough FY16 CirculatorHeadwayVehicleExpansion</t>
  </si>
  <si>
    <t xml:space="preserve">Request for 18+ passenger light transit vehicle (LTV) for continuation and increased frequency of fixed-route service throughout Hillsborough. </t>
  </si>
  <si>
    <t>T130014</t>
  </si>
  <si>
    <t>Hillsborough FY17 CirculatorVehicleExpansion</t>
  </si>
  <si>
    <t>Expansion-Fixed Route-New Route</t>
  </si>
  <si>
    <t>Request 18+ passenger light transit vehicle (LTV) for service expansion of fixed-route service throughout Town of Hillsborough.</t>
  </si>
  <si>
    <t>T130015</t>
  </si>
  <si>
    <t xml:space="preserve">Hillsborough FY16 MebaneVehicleExpansion </t>
  </si>
  <si>
    <t>Request one, 25-foot, 18+ passenger light transit vehicle (LTV) for new fixed-route service from Mebane to Efland to Hillsborough.</t>
  </si>
  <si>
    <t>T130032</t>
  </si>
  <si>
    <t>TTA Orange Co. - South Rd at Coker Shelter FY 2017</t>
  </si>
  <si>
    <t>Regional Impact</t>
  </si>
  <si>
    <t>This is for a Type 3-Sheltered Stop. As listed in cost estimates provided by the NCDOT, this stop will provide seating as well as protection from the elements for riders. As of 2013, this shelter would get 46 boardings daily.</t>
  </si>
  <si>
    <t>T130035</t>
  </si>
  <si>
    <t>TTA Durham  - Orange Co Light Rail FY 2016</t>
  </si>
  <si>
    <t>Fixed Guideway</t>
  </si>
  <si>
    <t>Fixed Guideway-Light Rail</t>
  </si>
  <si>
    <t xml:space="preserve">Light rail system from UNC Hospital in Chapel Hill to Alston Avenue in downtown Durham. </t>
  </si>
  <si>
    <t>T130037</t>
  </si>
  <si>
    <t>Chapel Hill FY16  UNC campus Bus Shelter</t>
  </si>
  <si>
    <t xml:space="preserve">Install new bus shelter at bus stop 3233 on Manning Dr that serves routes A,CCX,CM,N AND RU. </t>
  </si>
  <si>
    <t>T130038</t>
  </si>
  <si>
    <t>Chapel Hill FY16 Route F Vehicle Expansion</t>
  </si>
  <si>
    <t>This project will add additional peak hour service for 1 year on route F (Colony Woods, Franklin St. and McDougle School) in response to ridership growth, resulting in headway reduction .  This route provides 240,627 rides a year.</t>
  </si>
  <si>
    <t>T130039</t>
  </si>
  <si>
    <t>Chapel Hill FY16 RouteCWExpansionVehicle</t>
  </si>
  <si>
    <t>This project will add additional peak hour service on buses to the existing CW route (Carrboro, Jones Ferry Park and Ride and Weaver St) in response to ridership growth, resulting in headway reduction.</t>
  </si>
  <si>
    <t>T130040</t>
  </si>
  <si>
    <t>Chapel Hill FY16 Route J  Vehicle Expansion</t>
  </si>
  <si>
    <t>This project will add additional peak hour service on the J Chapel Hill Transit Route (Carrboro, downtown Chapel Hill, and Jones Ferry Rd) in respone to ridership growth, resulting in headway reduction.</t>
  </si>
  <si>
    <t>T130041</t>
  </si>
  <si>
    <t>Chapel Hill FY17 CL&amp;D RouteVeh1Expansion</t>
  </si>
  <si>
    <t>Expand CL&amp;D route and service hours.  Extend service from Chapel Hill to connect with DATA and Triangle Transit at New Hope Commons.</t>
  </si>
  <si>
    <t>T130042</t>
  </si>
  <si>
    <t xml:space="preserve">Chapel Hill FY17 CL&amp;D RouteVeh2Expansion </t>
  </si>
  <si>
    <t>T130043</t>
  </si>
  <si>
    <t xml:space="preserve">Chapel Hill FY17 CL&amp;DRouteVeh3Expansion </t>
  </si>
  <si>
    <t>T130044</t>
  </si>
  <si>
    <t xml:space="preserve">Chapel Hill FY17 CL&amp;Route Veh4EXpansion  </t>
  </si>
  <si>
    <t>T130045</t>
  </si>
  <si>
    <t>Chapel Hill FY18 54 Corridor Vehicle1Expansion</t>
  </si>
  <si>
    <t xml:space="preserve">Extend local bus service from Friday Center to serve demand in 54 corridor to I-40 or beyond. </t>
  </si>
  <si>
    <t>T130046</t>
  </si>
  <si>
    <t>Chapel Hill FY18 54 CorridorVehicle2Expansion</t>
  </si>
  <si>
    <t>T130047</t>
  </si>
  <si>
    <t xml:space="preserve">Chapel Hill FY18 54 CorridorVeh3Expansion </t>
  </si>
  <si>
    <t>T130048</t>
  </si>
  <si>
    <t>Chapel Hill FY18 54 CorridorVeh4Expansion</t>
  </si>
  <si>
    <t>T130076</t>
  </si>
  <si>
    <t>PART Airport Area Hub Shuttle Service LTV #2 FY16</t>
  </si>
  <si>
    <t>Expansion fleet vehicle - LTV to expand collector and shuttle vehicle fleet to meet local service demands in and around the Airport Area and the newly developed Veterans Hospital in Kernersville.  In addition, business park service and deviated fixed route services along the Hwy. 68 corridor.</t>
  </si>
  <si>
    <t>High Point Urban Area MPO</t>
  </si>
  <si>
    <t>T130077</t>
  </si>
  <si>
    <t>PART Airport Area Hub Shuttle Service LTV #3 FY16</t>
  </si>
  <si>
    <t>Greensboro Urban Area MPO</t>
  </si>
  <si>
    <t>T130078</t>
  </si>
  <si>
    <t>PART Support Vehicle - Greensboro</t>
  </si>
  <si>
    <t>Support Vehicle to provide daily maintenance and supervisory functions related to PART Express services.</t>
  </si>
  <si>
    <t>T130080</t>
  </si>
  <si>
    <t>PART Greensboro Express</t>
  </si>
  <si>
    <t xml:space="preserve">Expansion fleet vehicle - 40' Bus to expand passenger capacity on PART Express system operating on route corridor Greensboro Express. </t>
  </si>
  <si>
    <t>T130081</t>
  </si>
  <si>
    <t>PART High Point Express</t>
  </si>
  <si>
    <t xml:space="preserve">Expansion fleet vehicles - 40' Bus to expand passenger capacity on PART Express system operating on route HP Express.  </t>
  </si>
  <si>
    <t>T130082</t>
  </si>
  <si>
    <t>PART High Point Express #2</t>
  </si>
  <si>
    <t xml:space="preserve">Expansion fleet vehicles - 40' Bus to expand passenger capacity of PART Express system operating on route HP Express. </t>
  </si>
  <si>
    <t>T141167</t>
  </si>
  <si>
    <t>Burlington Transit Center</t>
  </si>
  <si>
    <t>Facilities-Facility (Age or Obsolete)</t>
  </si>
  <si>
    <t>The new fixed route system will operate with a temporary transit center/hub in the early stages. The construction of a transit center will provide improved operations for bus and other modes of transportation as well as provide restrooms, waiting area and general administration offices for the urban transit system.</t>
  </si>
  <si>
    <t>Burlington Graham MPO</t>
  </si>
  <si>
    <t xml:space="preserve">  Division Highway</t>
  </si>
  <si>
    <t>Division 7 Criteria Scores</t>
  </si>
  <si>
    <t>Division7 Criteria Weights</t>
  </si>
  <si>
    <t>SPOT ID</t>
  </si>
  <si>
    <t>TIP</t>
  </si>
  <si>
    <t>Route</t>
  </si>
  <si>
    <t>From / Cross Street</t>
  </si>
  <si>
    <t>To</t>
  </si>
  <si>
    <t>Description</t>
  </si>
  <si>
    <t>Cost to NCDOT</t>
  </si>
  <si>
    <t>Statewide Mobility Quantiative Score
(Out of 100)</t>
  </si>
  <si>
    <t>Regional Impact Quantiative Score
(Out of 70)</t>
  </si>
  <si>
    <t>Division Needs Quantiative Score
(Out of 50)</t>
  </si>
  <si>
    <t>MPO/RPO</t>
  </si>
  <si>
    <t>County</t>
  </si>
  <si>
    <t>Multimodal Accommodations (yes or no)</t>
  </si>
  <si>
    <t>Safety  from SPOT</t>
  </si>
  <si>
    <t>Overall Preliminary Ranking ScoreDivision Needs (SPOT Score+Regional Criteria Score) 75 max</t>
  </si>
  <si>
    <t>H090006-A</t>
  </si>
  <si>
    <t>Statewide Mobility</t>
  </si>
  <si>
    <t>I-0305A</t>
  </si>
  <si>
    <t xml:space="preserve">I-85 </t>
  </si>
  <si>
    <t>SR 1006 Near Hillsborough</t>
  </si>
  <si>
    <t>East of SR 1709</t>
  </si>
  <si>
    <t>Add Additional Lanes.</t>
  </si>
  <si>
    <t>Orange</t>
  </si>
  <si>
    <t>H090006-B</t>
  </si>
  <si>
    <t>I-0305B</t>
  </si>
  <si>
    <t>Durham County Line</t>
  </si>
  <si>
    <t>H090010-A</t>
  </si>
  <si>
    <t>I-3306A</t>
  </si>
  <si>
    <t xml:space="preserve">I-40 </t>
  </si>
  <si>
    <t>I-85</t>
  </si>
  <si>
    <t>US 15/501</t>
  </si>
  <si>
    <t>H090038</t>
  </si>
  <si>
    <t>I-4921</t>
  </si>
  <si>
    <t xml:space="preserve">I-73 , US-220 </t>
  </si>
  <si>
    <t>SR 1462 (West Presnell Street)</t>
  </si>
  <si>
    <t>SR 1462 (West Presnell Street  Extension) in Asheboro to I-85 in Greensboro.  Upgrade to  interstate Standards..</t>
  </si>
  <si>
    <t>Piedmont Triad RPO</t>
  </si>
  <si>
    <t>Randolph</t>
  </si>
  <si>
    <t>H090040-B</t>
  </si>
  <si>
    <t/>
  </si>
  <si>
    <t>- New Route - Airport Connector</t>
  </si>
  <si>
    <t>NC 150</t>
  </si>
  <si>
    <t>I-73</t>
  </si>
  <si>
    <t>Construct 6 Lane Superstreet on New Location</t>
  </si>
  <si>
    <t>N/A</t>
  </si>
  <si>
    <t>Guilford</t>
  </si>
  <si>
    <t>H090051-B</t>
  </si>
  <si>
    <t xml:space="preserve">US-421 </t>
  </si>
  <si>
    <t>SR 2662 (Linville Road) in Forsyth County</t>
  </si>
  <si>
    <t>West of SR 1850 (Sandy Ridge Road) in Guilford County</t>
  </si>
  <si>
    <t>West of US 158  in Forsyth County to West of SR 1850 in Guilford  County.  Pavement and Bridge  Rehabilitation.  Section B:  SR 2662 (Linville Road) in Forsyth County to West of SR 1850 (Sandy Ridge Road) in Guilford County..</t>
  </si>
  <si>
    <t>Winston Salem Urban Area MPO</t>
  </si>
  <si>
    <t>Forsyth</t>
  </si>
  <si>
    <t>H090131-C</t>
  </si>
  <si>
    <t>R-2560C</t>
  </si>
  <si>
    <t xml:space="preserve">NC-87 </t>
  </si>
  <si>
    <t>SR 1159 (Parkdale Road) in Caswell County</t>
  </si>
  <si>
    <t>NC 150 East of Williamsburg in Rockingham County</t>
  </si>
  <si>
    <t>SR 1547 in Alamance County to US 29 in Reidsville. Widen to Multi-Lanes.  Section C:  SR 1159 (Parkdale Road) in Caswell County to NC 150 East of Williamsburg in Rockingham County..</t>
  </si>
  <si>
    <t>Rockingham</t>
  </si>
  <si>
    <t>H090131-DA</t>
  </si>
  <si>
    <t>R-2560DA</t>
  </si>
  <si>
    <t>NC 150 East of Williamsburg</t>
  </si>
  <si>
    <t>SR 2594 (Holliday Loop Road)</t>
  </si>
  <si>
    <t>SR 1547 in Alamance County to US 29 in Reidsville. Widen to Multi-Lanes.  Section Da:  NC 150 East of Williamsburg to SR 2594 (Holliday Loop Road).</t>
  </si>
  <si>
    <t>H090140-A</t>
  </si>
  <si>
    <t>R-2575A</t>
  </si>
  <si>
    <t xml:space="preserve">US-158 </t>
  </si>
  <si>
    <t>NC 86 West of Yanceyville</t>
  </si>
  <si>
    <t>NC 86 Near Pleasant Grove</t>
  </si>
  <si>
    <t>Widen to Multi-Lanes.</t>
  </si>
  <si>
    <t>Caswell</t>
  </si>
  <si>
    <t>H090140-B</t>
  </si>
  <si>
    <t>R-2575B</t>
  </si>
  <si>
    <t>SR 1159 (Thee Hester Road) in Person County</t>
  </si>
  <si>
    <t>H090142-B</t>
  </si>
  <si>
    <t>R-2577B</t>
  </si>
  <si>
    <t>SR 1965 (Belews Creek Road) in Forsyth County</t>
  </si>
  <si>
    <t>SR 2034 (Anthony Road) in Guilford County</t>
  </si>
  <si>
    <t>H090142-C</t>
  </si>
  <si>
    <t>R-2577C</t>
  </si>
  <si>
    <t>SR 2034 (Anthony Road)</t>
  </si>
  <si>
    <t>US 220</t>
  </si>
  <si>
    <t>H090147-A</t>
  </si>
  <si>
    <t>R-2580A</t>
  </si>
  <si>
    <t>US 29 Business (Freeway Drive)</t>
  </si>
  <si>
    <t>H090153</t>
  </si>
  <si>
    <t>R-2586</t>
  </si>
  <si>
    <t>US 29 at NC 14</t>
  </si>
  <si>
    <t>H090189</t>
  </si>
  <si>
    <t>R-2716</t>
  </si>
  <si>
    <t>I-40, I-85</t>
  </si>
  <si>
    <t>Mattress Factory Road</t>
  </si>
  <si>
    <t>Convert Grade Separation to  An interchange with I-40/85.</t>
  </si>
  <si>
    <t>H090192-B</t>
  </si>
  <si>
    <t>R-2808B</t>
  </si>
  <si>
    <t xml:space="preserve">I-85-BUS-, US-70 , US-29 </t>
  </si>
  <si>
    <t>I-85 in Davidson County</t>
  </si>
  <si>
    <t>I-85 in Guilford County</t>
  </si>
  <si>
    <t>I-85 in Davidson County to I-85 in Guilford County.  Upgrade, Safety Improvements and Replace Bridge  No. 74 at SR 1627 (B-2163).</t>
  </si>
  <si>
    <t>Davidson</t>
  </si>
  <si>
    <t>H090200</t>
  </si>
  <si>
    <t>R-2825</t>
  </si>
  <si>
    <t>SR-1009 South Churton Street</t>
  </si>
  <si>
    <t>I-40</t>
  </si>
  <si>
    <t>Eno River</t>
  </si>
  <si>
    <t>I-40 to Eno River. Widen to Multi-Lanes with Landscaped Median, Bicycle Lanes, and Sidewalks, Widen Bridge No. 240 Over Southern Railroad.</t>
  </si>
  <si>
    <t>H090203</t>
  </si>
  <si>
    <t>R-2910</t>
  </si>
  <si>
    <t xml:space="preserve">US-70 </t>
  </si>
  <si>
    <t>SR 3056 in Guilford County</t>
  </si>
  <si>
    <t>SR 1309 in Alamance</t>
  </si>
  <si>
    <t>Widen to Multi-Lanes</t>
  </si>
  <si>
    <t>H090207</t>
  </si>
  <si>
    <t>R-3105</t>
  </si>
  <si>
    <t>NC-119 , - River Road</t>
  </si>
  <si>
    <t>South of SR 1917 in Alamance County</t>
  </si>
  <si>
    <t>NC 62 in Caswell County</t>
  </si>
  <si>
    <t>South of SR 1917 in Alamance County to NC 62 in Caswell County. Widen NC 119 in Alamance County to SR 1901 and Construct a Connector to NC 62 on New Location.</t>
  </si>
  <si>
    <t>Alamance</t>
  </si>
  <si>
    <t>H090228</t>
  </si>
  <si>
    <t>R-3414</t>
  </si>
  <si>
    <t xml:space="preserve">NC-65 , NC-87 </t>
  </si>
  <si>
    <t>West of SR 2371 (Old County Home Road) in Wentworth</t>
  </si>
  <si>
    <t>US 158-29 Business (Freeway Drive) in Reidsville</t>
  </si>
  <si>
    <t>West of SR 2371 (Old County Home Road) in Wentworth to US 158-29 Business (Freeway Drive) in Reidsville. Upgrade Existing Roadway.</t>
  </si>
  <si>
    <t>H090229</t>
  </si>
  <si>
    <t>R-3418</t>
  </si>
  <si>
    <t xml:space="preserve">NC-86 </t>
  </si>
  <si>
    <t>US 158</t>
  </si>
  <si>
    <t>Virginia State Line</t>
  </si>
  <si>
    <t>US 158 to Virginia State Line. Widen to Multi-Lanes.</t>
  </si>
  <si>
    <t>H090239</t>
  </si>
  <si>
    <t>R-3438</t>
  </si>
  <si>
    <t>- New Route - Hillsborough Western Bypass</t>
  </si>
  <si>
    <t>US 70</t>
  </si>
  <si>
    <t>NC 57</t>
  </si>
  <si>
    <t>US 70 to NC 57. Two Lanes on New Location.</t>
  </si>
  <si>
    <t>H090273</t>
  </si>
  <si>
    <t>R-4402</t>
  </si>
  <si>
    <t xml:space="preserve">NC-14 , NC-87 </t>
  </si>
  <si>
    <t>NC 700/770 (Meadow Road) in Eden</t>
  </si>
  <si>
    <t>NC 700/770 (Meadow Road) in Eden to the Virginia State Line. Widen to Multi-Lanes.</t>
  </si>
  <si>
    <t>H090290</t>
  </si>
  <si>
    <t>R-4707B</t>
  </si>
  <si>
    <t>US-29 Summit Avenue, Reedy Fork Parkway</t>
  </si>
  <si>
    <t>SR 2526 (Summit Avenue), SR 2790 (Reedy Fork Parkway)</t>
  </si>
  <si>
    <t>Modify interchange to DDI</t>
  </si>
  <si>
    <t>H090307</t>
  </si>
  <si>
    <t xml:space="preserve">I-73 Future, US-220 </t>
  </si>
  <si>
    <t>US 311/NC 135</t>
  </si>
  <si>
    <t>Widen Bridge on US 311/NC 135 Over Future I-73/US 220 and Upgrade interchange.</t>
  </si>
  <si>
    <t>H090327</t>
  </si>
  <si>
    <t>U-2410</t>
  </si>
  <si>
    <t>SR-1716 Graham-Hopedale Road</t>
  </si>
  <si>
    <t>Providence Road</t>
  </si>
  <si>
    <t>Providence Road to US 70. Widen  to Multi-Lanes with a Railroad  Grade Separation with Sidewalk and Mast Arm Signal Poles.</t>
  </si>
  <si>
    <t>H090328-A</t>
  </si>
  <si>
    <t>U-2412A</t>
  </si>
  <si>
    <t xml:space="preserve">SR-1486 Greensboro-High Point Road, SR-1421 </t>
  </si>
  <si>
    <t>US 311 Bypass</t>
  </si>
  <si>
    <t>SR 4228 (Vickrey Chapel Road)</t>
  </si>
  <si>
    <t>Widen to Multi-Lanes, Part on New Location</t>
  </si>
  <si>
    <t>H090342</t>
  </si>
  <si>
    <t>U-2546</t>
  </si>
  <si>
    <t>Haw River Bypass</t>
  </si>
  <si>
    <t>Mebane City Limits</t>
  </si>
  <si>
    <t>Haw River Bypass to Mebane City Limits.  Widen to Multi-Lanes.</t>
  </si>
  <si>
    <t>H090351-B</t>
  </si>
  <si>
    <t>U-2581B</t>
  </si>
  <si>
    <t>SR 2851 (Penry Road)</t>
  </si>
  <si>
    <t>SR 3056 (Rock Creek Dairy Road)</t>
  </si>
  <si>
    <t>H090365</t>
  </si>
  <si>
    <t>U-2805</t>
  </si>
  <si>
    <t>SR-1777 Homestead Road</t>
  </si>
  <si>
    <t>SR 1009 (Old NC 86)</t>
  </si>
  <si>
    <t>NC 86</t>
  </si>
  <si>
    <t>SR 1009 (Old NC 86) to NC 86. Widen to include Bicycle Lanes, Sidewalks, Transit Accommodations, and Safety Improvements (Design May Vary Along Length).</t>
  </si>
  <si>
    <t>H090374</t>
  </si>
  <si>
    <t>U-5611</t>
  </si>
  <si>
    <t>NC-62 Alamance Road</t>
  </si>
  <si>
    <t>SR 1430 (Ramada Road)</t>
  </si>
  <si>
    <t>US 70 (Church Street)</t>
  </si>
  <si>
    <t>SR 1430 (Ramada Road) to US 70 (Church Street).  Widen to Multi-Lanes  with Curb and Gutter. include Sidewalk and Mast Arm Signal Poles.</t>
  </si>
  <si>
    <t>H090380-A</t>
  </si>
  <si>
    <t>U-3109A</t>
  </si>
  <si>
    <t>NC-119 New Route - NC 119 Relocation</t>
  </si>
  <si>
    <t>I-40/85</t>
  </si>
  <si>
    <t>North of SR 1921 (Mebane Rogers Road)</t>
  </si>
  <si>
    <t>Construct Multi-Lanes on New Location</t>
  </si>
  <si>
    <t>H090380-B</t>
  </si>
  <si>
    <t>U-3109B</t>
  </si>
  <si>
    <t>South of SR 1918 (Mrs. White Road)</t>
  </si>
  <si>
    <t>H090396</t>
  </si>
  <si>
    <t>U-3407</t>
  </si>
  <si>
    <t>- New Route - Southern Loop</t>
  </si>
  <si>
    <t>NC 62 at Grand Oaks Boulevard</t>
  </si>
  <si>
    <t>NC 87</t>
  </si>
  <si>
    <t>NC 62 at Grand Oaks Boulevard to NC 87. Widen to Multi-Lanes and Construct Multi-Lane  Connectors on New Location with Sidewalks and Mast Arm Signal Poles.</t>
  </si>
  <si>
    <t>H090406</t>
  </si>
  <si>
    <t>U-3432</t>
  </si>
  <si>
    <t xml:space="preserve">SR-1595 Surrett Drive, SR-1216 </t>
  </si>
  <si>
    <t>Eden Terrace</t>
  </si>
  <si>
    <t>Market Center Drive</t>
  </si>
  <si>
    <t>Eden Terrace to Market Center Drive.  Widen to Multi-Lanes.</t>
  </si>
  <si>
    <t>H090407</t>
  </si>
  <si>
    <t>U-3433</t>
  </si>
  <si>
    <t>NC-610 East Fairfield Road</t>
  </si>
  <si>
    <t>US 311 (South Main Street)</t>
  </si>
  <si>
    <t>NC 62 (Liberty Street)</t>
  </si>
  <si>
    <t>US 311 (South Main Street) to NC 62 (Liberty Street). Widen to Multi-Lanes.</t>
  </si>
  <si>
    <t>H090408</t>
  </si>
  <si>
    <t>U-3436</t>
  </si>
  <si>
    <t xml:space="preserve">SR-1148 Eno Mountain Road, Mayo Street, SR-1192 </t>
  </si>
  <si>
    <t>SR 1006 (Orange Grove Road)</t>
  </si>
  <si>
    <t>SR 1148 (Eno Mountain Road) and SR 1192 (Mayo Street) at SR 1006 (Orange Grove Road). Realign intersection and Make Safety Improvements. include Bicycle Lanes and Sidewalks.</t>
  </si>
  <si>
    <t>H090431-A</t>
  </si>
  <si>
    <t>U-3615A</t>
  </si>
  <si>
    <t xml:space="preserve">SR-1003 Skeet Club Road, SR-1820 </t>
  </si>
  <si>
    <t>US 311</t>
  </si>
  <si>
    <t>East of SR 1818 (Johnson Street)</t>
  </si>
  <si>
    <t>H090432</t>
  </si>
  <si>
    <t>U-3617</t>
  </si>
  <si>
    <t>SR-2045 East Mountain Street/Old US 421</t>
  </si>
  <si>
    <t>NC 66 in Kernersville (Forsyth County)</t>
  </si>
  <si>
    <t>SR 2007(Bunker Hill Road) in Guilford County</t>
  </si>
  <si>
    <t>NC 66 in Kernersville (Forsyth County) to SR 2001 (Guilford County). Widen to Multi-Lanes.</t>
  </si>
  <si>
    <t>H090453-A</t>
  </si>
  <si>
    <t>U-4015A</t>
  </si>
  <si>
    <t>SR-1556 Gallimore Dairy Road</t>
  </si>
  <si>
    <t>NC 68</t>
  </si>
  <si>
    <t>South of international Drive</t>
  </si>
  <si>
    <t>H090494</t>
  </si>
  <si>
    <t>U-4758</t>
  </si>
  <si>
    <t>- Johnson Street-Sandy Ridge Road</t>
  </si>
  <si>
    <t>SR 1820 (Skeet Club Road)</t>
  </si>
  <si>
    <t>H090507</t>
  </si>
  <si>
    <t>U-5003</t>
  </si>
  <si>
    <t xml:space="preserve">SR-1840 Pegg Road, Thatcher Road, SR-1842 </t>
  </si>
  <si>
    <t>SR 1556 (Gallimore Dary Road)</t>
  </si>
  <si>
    <t>SR 1008 (West Market Street)</t>
  </si>
  <si>
    <t>SR 1556 (Gallimore Dary Road) to SR 1008 (West Market Street). Widen to Multi-Lanes with Grade Separation Over I-40..</t>
  </si>
  <si>
    <t>H090523</t>
  </si>
  <si>
    <t>U-5169</t>
  </si>
  <si>
    <t xml:space="preserve">NC-68 </t>
  </si>
  <si>
    <t>U-5169- Reconstruct the Existing interchange of US 311 and NC 68 to Support Unanticipated Turning Volumes.</t>
  </si>
  <si>
    <t>H090557</t>
  </si>
  <si>
    <t>SR-1114 Buckhorn Road</t>
  </si>
  <si>
    <t>SR 1144 (West Ten Road)</t>
  </si>
  <si>
    <t>Widen to Multi-Lanes with Bicycle and Pedestrian Accommodations.</t>
  </si>
  <si>
    <t>H090558</t>
  </si>
  <si>
    <t xml:space="preserve">I-85/US 70 Connector, US-70 </t>
  </si>
  <si>
    <t>Reconstruct interchange to Allow For Full Movements</t>
  </si>
  <si>
    <t>H090559</t>
  </si>
  <si>
    <t xml:space="preserve">SR-1004 Efland-Cedar Grove Road, SR-1357 </t>
  </si>
  <si>
    <t>SR 1332 (Highland Farm Road)</t>
  </si>
  <si>
    <t>SR 1352 (Carr Store Road)</t>
  </si>
  <si>
    <t>Improvements to Turn Lanes, Straightening, and Addition of Bicycle Lanes.</t>
  </si>
  <si>
    <t>Triangle Area RPO</t>
  </si>
  <si>
    <t>H090597</t>
  </si>
  <si>
    <t xml:space="preserve">NC-770 </t>
  </si>
  <si>
    <t>SR 1743 (Gant Road)</t>
  </si>
  <si>
    <t>SR 1789 (industrial Drive)</t>
  </si>
  <si>
    <t>SR 1743 (Gant Road) to SR 1789 (industrial Drive) in Eden. Widen to Multi-Lanes. Add to Stip.</t>
  </si>
  <si>
    <t>H090602</t>
  </si>
  <si>
    <t>US 311 Business (Main Street)</t>
  </si>
  <si>
    <t>Reconstruct the Existing Obsolete interchange of I-85 Business and US 311 (Main Street). the Bridge Is Structurally Deficient.</t>
  </si>
  <si>
    <t>H090603</t>
  </si>
  <si>
    <t xml:space="preserve">NC-119 </t>
  </si>
  <si>
    <t>NC 62 (Cloninger Drive)</t>
  </si>
  <si>
    <t>from US 158 to New Location NC 62 Connector (See R-3105).  Widen to Multi-Lanes.  Add to Stip.</t>
  </si>
  <si>
    <t>H090604</t>
  </si>
  <si>
    <t>- New Route - High Point Airport Connector</t>
  </si>
  <si>
    <t>US 66 /N Main St./High Point Road</t>
  </si>
  <si>
    <t>I 40</t>
  </si>
  <si>
    <t>Fs 0707B High Point Airport Connector</t>
  </si>
  <si>
    <t>H090605</t>
  </si>
  <si>
    <t>I-40 Business/US 421</t>
  </si>
  <si>
    <t>Widen interstate from 4 Lanes to Six Lanes Between US 311 and I-40 Bus./US 421.</t>
  </si>
  <si>
    <t>H090607</t>
  </si>
  <si>
    <t xml:space="preserve">NC-62 </t>
  </si>
  <si>
    <t>Archdale City Limits</t>
  </si>
  <si>
    <t>I-74</t>
  </si>
  <si>
    <t>Widen NC 62 to a Multi-Lane Divided Facility with Sidewalks on Both Sides.</t>
  </si>
  <si>
    <t>H090608</t>
  </si>
  <si>
    <t>Kivett Drive</t>
  </si>
  <si>
    <t>New interchange of I-85 and Kivett Drive</t>
  </si>
  <si>
    <t>H090609</t>
  </si>
  <si>
    <t>- New Route - Piedmont Parkway Extension</t>
  </si>
  <si>
    <t>NC 6</t>
  </si>
  <si>
    <t>SR 1850 (Sandy Ridge Road)</t>
  </si>
  <si>
    <t>NC 68 (Eastchester Drive) to Sandy Ridge Road</t>
  </si>
  <si>
    <t>H090610</t>
  </si>
  <si>
    <t>- Kivett Drive</t>
  </si>
  <si>
    <t>I-85 Business/US 29/US 70</t>
  </si>
  <si>
    <t>Widen Kivett Drive Between I-85 Business and I-85</t>
  </si>
  <si>
    <t>H090611</t>
  </si>
  <si>
    <t xml:space="preserve">NC-150 </t>
  </si>
  <si>
    <t>from US 158 in Caswell County to NC 87 in Rockingham. Widen Lanes, Pave Shoulders.  Add to Stip.</t>
  </si>
  <si>
    <t>H090631</t>
  </si>
  <si>
    <t>SR-1734 Erwin Road</t>
  </si>
  <si>
    <t>NC 751</t>
  </si>
  <si>
    <t>US 15/501 to NC 751, Bike Lanes, Sidewalks, and Safety Improvements (Design May Vary Along Length).</t>
  </si>
  <si>
    <t>H090641</t>
  </si>
  <si>
    <t>SR-1780 Estes Drive</t>
  </si>
  <si>
    <t>Caswell Road</t>
  </si>
  <si>
    <t>Estes Drive (NC 86 to Caswell Road) Widen Existing Roadway to include Two 12-Foot Travel Lanes, Four-Foot Bicycle Lanes and Sidewalks.</t>
  </si>
  <si>
    <t>H090647</t>
  </si>
  <si>
    <t>SR-1006 New Route - Orange Grove Road</t>
  </si>
  <si>
    <t>US 70A</t>
  </si>
  <si>
    <t>Orange Grove Road Extension (Orange Grove Road to US 70) with Sidewalks and Bicycle Lanes</t>
  </si>
  <si>
    <t>H090654</t>
  </si>
  <si>
    <t>SR-1010 Franklin Street/East Main Street</t>
  </si>
  <si>
    <t>Merritt Mill Road (SR 1771)/Brewer Lane</t>
  </si>
  <si>
    <t>Franklin Street/Merritt Mill Road/Brewer Ln/E Main Street intersection Improvements.</t>
  </si>
  <si>
    <t>H090655</t>
  </si>
  <si>
    <t>SR 1772 (Greensboro Street)</t>
  </si>
  <si>
    <t>SR 1780 (Estes Drive)/SR 1772 (Greensboro Street) Construct Roundabout.</t>
  </si>
  <si>
    <t>H090695</t>
  </si>
  <si>
    <t>- New Route</t>
  </si>
  <si>
    <t>NC 62</t>
  </si>
  <si>
    <t>Two-Lane Connector on New Location from NC 62 South of Yanceyvile City Limit to NC 86 East of Yanceyville City Limit.</t>
  </si>
  <si>
    <t>H090708</t>
  </si>
  <si>
    <t>- New Route - Cone Boulevard</t>
  </si>
  <si>
    <t>Nealtown Road</t>
  </si>
  <si>
    <t>SR 2732 (Hines Chapel Road)</t>
  </si>
  <si>
    <t>4-Lane Divided Roadway on New Location.</t>
  </si>
  <si>
    <t>H090709</t>
  </si>
  <si>
    <t>U-5326</t>
  </si>
  <si>
    <t>SR-1008 West Market Street</t>
  </si>
  <si>
    <t>SR 1546 (Guilford College Road)</t>
  </si>
  <si>
    <t>intersection and Sidewalk Improvements.</t>
  </si>
  <si>
    <t>H090728</t>
  </si>
  <si>
    <t>SR-1850 Sandy Ridge Road</t>
  </si>
  <si>
    <t>Widen to Multi-Lane Section and Improve Safety at Railroad.</t>
  </si>
  <si>
    <t>H090730</t>
  </si>
  <si>
    <t>U-5613</t>
  </si>
  <si>
    <t>- Aycock Street</t>
  </si>
  <si>
    <t>Spring Garden Street</t>
  </si>
  <si>
    <t>Lee Street</t>
  </si>
  <si>
    <t>Replace Railroad Overpass and Widen Roadway.</t>
  </si>
  <si>
    <t>H090826</t>
  </si>
  <si>
    <t>SR-1843 Seawell School Road</t>
  </si>
  <si>
    <t>SR 1780 (Estes)</t>
  </si>
  <si>
    <t>SR 1777 (Homestead)</t>
  </si>
  <si>
    <t>Seawell School Road (Homestead to Estes) Bicycle Lanes, Sidewalks, Transit Accommodations, and intersection Safety Improvements (Design May Vary Along Length)</t>
  </si>
  <si>
    <t>H090847</t>
  </si>
  <si>
    <t>- New Route - Northern Gibsonville Bypass</t>
  </si>
  <si>
    <t>University Drive</t>
  </si>
  <si>
    <t>County Farm Road</t>
  </si>
  <si>
    <t>Northern Gibsonville Bypass. University Drive to County Farm Road. New Location, Four Lane Divided Faciltiy. include Sidewalks and Mast Arm Signal Poles</t>
  </si>
  <si>
    <t>H090848</t>
  </si>
  <si>
    <t>NC-62 New Route - NC 62 Bypass</t>
  </si>
  <si>
    <t>East of NC 62 in Alamance</t>
  </si>
  <si>
    <t>Kirkpatrick Road, North of Alamance</t>
  </si>
  <si>
    <t>New Location. East of Existing NC 62 Route in Village of Alamance. Multi-Lane Facility with Sidewalks and Mast Arm Signal Poles</t>
  </si>
  <si>
    <t>H090849</t>
  </si>
  <si>
    <t>Tucker Street</t>
  </si>
  <si>
    <t>Convert Existing Grade Separation to interchange</t>
  </si>
  <si>
    <t>H090953</t>
  </si>
  <si>
    <t>SR-1009 Old NC 86</t>
  </si>
  <si>
    <t>SR 1727 (Eubanks Road)</t>
  </si>
  <si>
    <t>Widen Outside Lanes.</t>
  </si>
  <si>
    <t>H090961</t>
  </si>
  <si>
    <t>Construct Wide Outside Lanes.</t>
  </si>
  <si>
    <t>H111036</t>
  </si>
  <si>
    <t>US 70 Bypass</t>
  </si>
  <si>
    <t>North of NC 57</t>
  </si>
  <si>
    <t>Widen Roadway to Four Lanes with a Median and Improve intersections at US 70 Bypass and NC 57 .</t>
  </si>
  <si>
    <t>H111044</t>
  </si>
  <si>
    <t>U-5612</t>
  </si>
  <si>
    <t xml:space="preserve">SR-1452 </t>
  </si>
  <si>
    <t>NC 87 (Webb Avenue)</t>
  </si>
  <si>
    <t>Extend &amp; Widen Rockwood Ave from Church St to Webb Ave. Provide a Multi Lane Facility with Curb &amp; Gutter, Sidewalks, Bike Lanes, Street Lights &amp; Mast Arm Traffic Signal Poles. Cost Est incl Other Related Impr to accomodate the Widening &amp; Improve Safety &amp; Capacity in the Corridor. Rockwood Ave North of Front St Widen to a Three Lane Section with a Center Way Left Run Lane. Rockwood Ave Ext to a Two Lane Median Divided Section. Also incls Webb Ave, W Front St &amp; S Church St intersection Impr.</t>
  </si>
  <si>
    <t>H111051</t>
  </si>
  <si>
    <t>- Rural Retreat Road Extension</t>
  </si>
  <si>
    <t>University Boulevard</t>
  </si>
  <si>
    <t>Springwood Church Road</t>
  </si>
  <si>
    <t>Extend Rural Retreat Road (SR 1300) with a Two Lanes Facility with Sidewalks, Bike Lanes, Street Lights and Mast Arm Traffic Signal
Poles</t>
  </si>
  <si>
    <t>H111052</t>
  </si>
  <si>
    <t>SR 1817 (Graham Hopedale Road)</t>
  </si>
  <si>
    <t>Capacity and Safety Improvements at the intersection to include Turn Lanes, Center Island Medians, Traffic Signal Timing Plans,
Pedestrian and Bike Accomodations and Mast Arm Traffic Signal Poles.</t>
  </si>
  <si>
    <t>H111054</t>
  </si>
  <si>
    <t>St. Marks Church Road</t>
  </si>
  <si>
    <t>Improve Safety and Capactiy By installing Turn Lanes, Center Medians, Trafic Signal Timing Plans, Mat Arm Signal Poles and Bike and Pedestrian Accomodations.</t>
  </si>
  <si>
    <t>H111055</t>
  </si>
  <si>
    <t xml:space="preserve">NC-54 </t>
  </si>
  <si>
    <t>Harden Street</t>
  </si>
  <si>
    <t>Improve Safety and Capacity By installing Turn Lanes, Center Medians, Traffic Signal Timing Plans, Mast Arm Signal Poles, Bike and Pedestrian Accomodations.</t>
  </si>
  <si>
    <t>H111056</t>
  </si>
  <si>
    <t xml:space="preserve">SR-1771 </t>
  </si>
  <si>
    <t>SR 1008 (Mount Carmel Church Road)</t>
  </si>
  <si>
    <t>1913 (Bennett Road)</t>
  </si>
  <si>
    <t>Construct Roundabout and Related Safety Improvements at the Existing intersection of Mount Carmel Church Road and Bennett Road.</t>
  </si>
  <si>
    <t>H111058</t>
  </si>
  <si>
    <t>SR-2334 Air Harbor</t>
  </si>
  <si>
    <t>SR 2347 (Lake Brandt)</t>
  </si>
  <si>
    <t>Construct Turning Lanes and Sidewalk at intersection. includes Marking a Left Turn Lane with Storage. Sidewalks to Be Constructed on Air Harbor Road and Sidewalk Ramps on All Four Corners.</t>
  </si>
  <si>
    <t>H111060</t>
  </si>
  <si>
    <t>- Pisgah Church Road</t>
  </si>
  <si>
    <t>Elm Street</t>
  </si>
  <si>
    <t>Construct Turning Lanes and Sidewalks at intersection of Elm Street and Pisgah Church Road. Construct Left Turn Lane on Pisgah Church Eastbound and Elm Southbound to Create Dual Lefts. Construct Right Turn Lane on Elm Southbound and Pisgah Church Westbound. Add Medians to Elm Street.</t>
  </si>
  <si>
    <t>H111062</t>
  </si>
  <si>
    <t>- Lawndale Drive</t>
  </si>
  <si>
    <t>Pisgah Church Road</t>
  </si>
  <si>
    <t>Construct Turn Lanes &amp; Sidewalks at Lawndale &amp; Pisgah Church &amp; Lawndale &amp; Martinsville &amp; Martinsville &amp; Pisgah Church. Add Rt Turn on Lawndale NB &amp; Pisgah Church EB. Add Lt Turn to Create Dual Lanes &amp; Rt Turn on Pisgah Church WB. Add Medians on Pisgah Church &amp; Martinsville NB at Pisgah Church. Realign Martinsville at Lawndale &amp; Remove Pavement. Add Lt Turn on Martinsville &amp; Remove Median. Add Rt Turn on Lawndale SB at Martinsville. Add Rt Turn on Martinsville North &amp; SB at Pisgah Church</t>
  </si>
  <si>
    <t>H111096</t>
  </si>
  <si>
    <t>SR-1727 Eubanks Road</t>
  </si>
  <si>
    <t>SR 1729 (Rogers Road)</t>
  </si>
  <si>
    <t>Widen to Three Lanes with Bicycle Lanes, Sidewalks, Safety and intersection Improvements.</t>
  </si>
  <si>
    <t>H111107</t>
  </si>
  <si>
    <t>SR-2176 Benjamim Parkway/ Bryan Boulevard</t>
  </si>
  <si>
    <t>Holden Road</t>
  </si>
  <si>
    <t>Wendover Avenue</t>
  </si>
  <si>
    <t>Widen from 5 Lanes to 6 Lanes on Benjamin Parkway / Bryan Boulevard. Adding a 3Rd inbound Lane. Add Sidewalk on Benjamin Parkway from Wendover to Bryan Boulevard.</t>
  </si>
  <si>
    <t>H111110</t>
  </si>
  <si>
    <t>- Church Street</t>
  </si>
  <si>
    <t>Cone Boulevard</t>
  </si>
  <si>
    <t>Widen from 3 Lanes to 4 Lanes Divided on Church Street. Please Refer to attached Shapefile and Feasibility Study For Details About
the Project andfigures</t>
  </si>
  <si>
    <t>H111111</t>
  </si>
  <si>
    <t>US-220 Battleground Avenue</t>
  </si>
  <si>
    <t>Cotswold Avenue</t>
  </si>
  <si>
    <t>Westridge Road</t>
  </si>
  <si>
    <t>Widen from 5 Lanes to 6 Lanes Divided. Please Note the intersections at Westridge, New Garden, and Brassfield Have Already Beenfunded with Tip # U-5306. therefore This Project Would only include Improvements Between the intersections.</t>
  </si>
  <si>
    <t>H111113</t>
  </si>
  <si>
    <t>SR-2136 Fleming Road/ Lewiston Connector</t>
  </si>
  <si>
    <t>Chance Street</t>
  </si>
  <si>
    <t>Jessup Grove Road</t>
  </si>
  <si>
    <t>Extend and Widen Fleming Road to Lewiston Road As a 4 Lanes Divided Facility.Please Refer to the attached Shapefile and Pdf. For Alignment.  a Master Shape File Has Also Been Sent to Spot. Roadways to USe For Existing Data include: Fleming Road (from Chance Street to Lewiston), Lewiston Road (from Fleming to Jessup Grove)</t>
  </si>
  <si>
    <t>H111122</t>
  </si>
  <si>
    <t>U-5607</t>
  </si>
  <si>
    <t>Market Street</t>
  </si>
  <si>
    <t>Pleasant Ridge Road</t>
  </si>
  <si>
    <t>Widen from 4 Lane Divided to 6 Lane Divided.</t>
  </si>
  <si>
    <t>H111124</t>
  </si>
  <si>
    <t>SR-2133 Pleasant Ridge</t>
  </si>
  <si>
    <t>West Market Street</t>
  </si>
  <si>
    <t>Widen to 4 Lanes</t>
  </si>
  <si>
    <t>H111129</t>
  </si>
  <si>
    <t>Crabtree Valley Road</t>
  </si>
  <si>
    <t>Eversfield Road</t>
  </si>
  <si>
    <t>Resurface and Widen Shoulders a Minimum of 4 Feet in Summerfield town Limits.</t>
  </si>
  <si>
    <t>H111130</t>
  </si>
  <si>
    <t>SR-2347 Lake Brandt</t>
  </si>
  <si>
    <t>Plainfield Road</t>
  </si>
  <si>
    <t>.5 Miles North of Squirrel Chase Road</t>
  </si>
  <si>
    <t>Resurface and Widen Shoulders a Minimum of 4 Feet within the town Limits of Summerfield.</t>
  </si>
  <si>
    <t>H111132</t>
  </si>
  <si>
    <t>SR-2135 Hamburg Mill</t>
  </si>
  <si>
    <t>Resurface and Widen Shoulders a Minimum of 4 Feet within the Summerfield town Limits.</t>
  </si>
  <si>
    <t>H111143-A</t>
  </si>
  <si>
    <t>U-5304A</t>
  </si>
  <si>
    <t xml:space="preserve">US-15 Fordham Boulevard, US-501 </t>
  </si>
  <si>
    <t>SR 1742 (Ephesus Church Road)</t>
  </si>
  <si>
    <t>NC 86 (Columbia Street)</t>
  </si>
  <si>
    <t>Capacity improvements and possible interchange at Manning Drive, with Sidewalks, Wide-Outside Lanes, and Transit Accommodations.</t>
  </si>
  <si>
    <t>H111160</t>
  </si>
  <si>
    <t>SR-1104 Dairyland Road/Buckhorn Road</t>
  </si>
  <si>
    <t>SR 1146 (West Ten Road)</t>
  </si>
  <si>
    <t>Construct 4-Foot Paved Shoulders</t>
  </si>
  <si>
    <t>H111162</t>
  </si>
  <si>
    <t>SR-1005 Old Greensboro Road</t>
  </si>
  <si>
    <t>SR 2057 (Sturbridge Lane)</t>
  </si>
  <si>
    <t>Alamance County Line</t>
  </si>
  <si>
    <t>Add 4-Foot Paved Shoulders</t>
  </si>
  <si>
    <t>H129004-B</t>
  </si>
  <si>
    <t>U-5306B</t>
  </si>
  <si>
    <t>Improve Intersection</t>
  </si>
  <si>
    <t>H129024</t>
  </si>
  <si>
    <t>U-2907</t>
  </si>
  <si>
    <t>NC-54 NC 54</t>
  </si>
  <si>
    <t>NC 100 (Maple Avenue)</t>
  </si>
  <si>
    <t>I-840 Greensboro Western Loop</t>
  </si>
  <si>
    <t>US 220 (Battleground Avenue)</t>
  </si>
  <si>
    <t>H129623-F</t>
  </si>
  <si>
    <t>U-2524F</t>
  </si>
  <si>
    <t>Proposed Lewiston-Fleming Road Extension</t>
  </si>
  <si>
    <t>Construct interchange</t>
  </si>
  <si>
    <t>I-840 Greensboro Eastern Loop</t>
  </si>
  <si>
    <t>H129624-D</t>
  </si>
  <si>
    <t>U-2525D</t>
  </si>
  <si>
    <t>Proposed Cone Boulevard Extension</t>
  </si>
  <si>
    <t>H129690</t>
  </si>
  <si>
    <t>- New Route - Norwalk Street</t>
  </si>
  <si>
    <t>Boren Drive</t>
  </si>
  <si>
    <t>Boston Road</t>
  </si>
  <si>
    <t>New roadway alignment with grade separation over railroad.</t>
  </si>
  <si>
    <t>H140343</t>
  </si>
  <si>
    <t>- Williamson Ave</t>
  </si>
  <si>
    <t>Boone Station Drive</t>
  </si>
  <si>
    <t>Lebanon Avenue</t>
  </si>
  <si>
    <t>Widen roadway with bike and pedestrian</t>
  </si>
  <si>
    <t>H140349</t>
  </si>
  <si>
    <t>- Trollingwood Connector</t>
  </si>
  <si>
    <t>Trollingwood Road</t>
  </si>
  <si>
    <t>Governor Scott Raod</t>
  </si>
  <si>
    <t>Construct connector road</t>
  </si>
  <si>
    <t>H140354</t>
  </si>
  <si>
    <t>US-70 Hwy 70</t>
  </si>
  <si>
    <t>5th Street</t>
  </si>
  <si>
    <t>Kitchin Street</t>
  </si>
  <si>
    <t>Widen lanes and add center turn lane</t>
  </si>
  <si>
    <t>H140373</t>
  </si>
  <si>
    <t>- Mattress Factory Rd Ext</t>
  </si>
  <si>
    <t>East Washington St</t>
  </si>
  <si>
    <t>Construct extension to connect to US 70</t>
  </si>
  <si>
    <t>H140374</t>
  </si>
  <si>
    <t>SR 1006 (Orange Grove Rd)</t>
  </si>
  <si>
    <t>SR 1937/1107 (Old Fayetteville Rd)</t>
  </si>
  <si>
    <t>Widen to a four-lane boulevard</t>
  </si>
  <si>
    <t>H140638</t>
  </si>
  <si>
    <t>- Elliot Rd</t>
  </si>
  <si>
    <t>Ephesus Church Rd</t>
  </si>
  <si>
    <t>Construct extension of existing roadway on new location.</t>
  </si>
  <si>
    <t>H141035</t>
  </si>
  <si>
    <t xml:space="preserve">Removal of slip ramps, addition of turning lanes, median, concrete island, and crosswalks.  A pdf of the design developed by the Division 7 office is attached along with their estimate. </t>
  </si>
  <si>
    <t>H141114</t>
  </si>
  <si>
    <t>SR-2133 Pleasant Ridge Road</t>
  </si>
  <si>
    <t>SR 4871 (Old Oak Ridge Road)</t>
  </si>
  <si>
    <t>Widen from 2 lanes to 4 lane divided. Construct bike and pedestrian accommodations.</t>
  </si>
  <si>
    <t>H141141</t>
  </si>
  <si>
    <t>SR-1005 Alamance Church Road</t>
  </si>
  <si>
    <t>Martin Luther King Jr. Drive (formerly US 421)</t>
  </si>
  <si>
    <t>Neese Road (City Limits)</t>
  </si>
  <si>
    <t>Widen to add center turn lane. Construct bike and pedestrian accommodations. Functional design is attached ( 3 pdfs).</t>
  </si>
  <si>
    <t>H141149</t>
  </si>
  <si>
    <t>SR-3303 Vandalia Road</t>
  </si>
  <si>
    <t>S 3505 (Pleasant Garden Road)</t>
  </si>
  <si>
    <t>Elm-Eugene Street</t>
  </si>
  <si>
    <t>Widen from 2 lanes to 5 lanes. Construct bike and pedestrian accommodations.</t>
  </si>
  <si>
    <t>H141157</t>
  </si>
  <si>
    <t>SR-1007 Randleman Road</t>
  </si>
  <si>
    <t>Glendale Drive</t>
  </si>
  <si>
    <t>Elmsley Drivie</t>
  </si>
  <si>
    <t xml:space="preserve">Widen from 2 lanes to 4 lane divided. Construct accommodations for bike and pedestrian. </t>
  </si>
  <si>
    <t>H141159</t>
  </si>
  <si>
    <t>SR-3029 Youngs Mill Road Extension</t>
  </si>
  <si>
    <t xml:space="preserve">McConnell Road </t>
  </si>
  <si>
    <t xml:space="preserve">Construct 4 lane divided facility on new location. Construct bike and pedestrian accommodations.Feasibility Study attached.  </t>
  </si>
  <si>
    <t>H141165</t>
  </si>
  <si>
    <t>R-4707A</t>
  </si>
  <si>
    <t xml:space="preserve">US-29 </t>
  </si>
  <si>
    <t>SR 2970 (Reedy Fork Parkway)</t>
  </si>
  <si>
    <t>Replace and construct new bridge south of existing bridge location and realignment of Reedy Fork Parkway. Preliminary design and cost estimate attached. Cost estimate from consultant is  $7,780,957 plus MPO estimates ROW at $8,940,000 for a total cost of $16,720,957.</t>
  </si>
  <si>
    <t>H141230</t>
  </si>
  <si>
    <t>Provide passing lanes and shoulder improvements at key locations from US 158 to Virginia State Line</t>
  </si>
  <si>
    <t>H141242</t>
  </si>
  <si>
    <t>Doll Branch Road</t>
  </si>
  <si>
    <t>Provide passing lanes and shoulder improvements at key locations from US 158 to Milton</t>
  </si>
  <si>
    <t>H141318</t>
  </si>
  <si>
    <t xml:space="preserve">US-29 S. Ohenry Blvd, US-220 , US-70 </t>
  </si>
  <si>
    <t>South of Florida St.</t>
  </si>
  <si>
    <t>Widen one lane on exit ramp from I-40 East to US29 North from one lane to two lanes.  This will require replacing one bridge. Extend southbound U29 to US421 exit ramp.</t>
  </si>
  <si>
    <t>H141336</t>
  </si>
  <si>
    <t>SR-1727 Eubanks Rd.</t>
  </si>
  <si>
    <t>SR1725  Millhouse Rd</t>
  </si>
  <si>
    <t>NC86 MLK Blvd</t>
  </si>
  <si>
    <t>Widening existing 2 lane road to 4 lane divided</t>
  </si>
  <si>
    <t>H141388</t>
  </si>
  <si>
    <t>Wentworth Street/Sandy Cross Road</t>
  </si>
  <si>
    <t>Construct one lane roundabout and remove traffic signal</t>
  </si>
  <si>
    <t>H141391</t>
  </si>
  <si>
    <t>NC 119</t>
  </si>
  <si>
    <t>Orange Grove Road</t>
  </si>
  <si>
    <t>Widen roadway from two-lane undivided to four-lane divided roadway</t>
  </si>
  <si>
    <t>H141404</t>
  </si>
  <si>
    <t xml:space="preserve">SR-1198 </t>
  </si>
  <si>
    <t>SR 1198 Chief Martin St</t>
  </si>
  <si>
    <t>SR 1169 Island Dr</t>
  </si>
  <si>
    <t>Construct extension of Chief Martin St to Island Drive to improve connectivity with schools and improve connectivity.</t>
  </si>
  <si>
    <t>H141429</t>
  </si>
  <si>
    <t>NC 54</t>
  </si>
  <si>
    <t>Lowes Blvd. (non-system)</t>
  </si>
  <si>
    <t>Widen the existing pavement from 2 lanes to 4 lanes divided</t>
  </si>
  <si>
    <t>H141430</t>
  </si>
  <si>
    <t>NC-100 University Drive</t>
  </si>
  <si>
    <t>SR 1503 (Manning Ave.)</t>
  </si>
  <si>
    <t>Widen existing pavement from 2 lanes to 4 lanes divided.</t>
  </si>
  <si>
    <t>H141433</t>
  </si>
  <si>
    <t>SR-2158 Swepsonville-Saxapahaw Rd.</t>
  </si>
  <si>
    <t>SR 2156 (George Basin Rd)</t>
  </si>
  <si>
    <t>SR 2146 (Saxapahaw-Bethlehem Church Rd)</t>
  </si>
  <si>
    <t>Widen existing pavement from 2 lanes to 4 lanes divided</t>
  </si>
  <si>
    <t>H141499</t>
  </si>
  <si>
    <t>Churton Street</t>
  </si>
  <si>
    <t>Construct SW Hillsborough Connector (Part on New Location)</t>
  </si>
  <si>
    <t>H141519</t>
  </si>
  <si>
    <t>Walter's Mill Road</t>
  </si>
  <si>
    <t>Construct a left turn lane from NC 86 onto Walter's Mill Road</t>
  </si>
  <si>
    <t>H141523</t>
  </si>
  <si>
    <t>NC-14 Van Buren Road</t>
  </si>
  <si>
    <t>US 311/NC 770</t>
  </si>
  <si>
    <t>Convert partial clover to full clover</t>
  </si>
  <si>
    <t>H141530</t>
  </si>
  <si>
    <t>NC-14 South Van Buren Road</t>
  </si>
  <si>
    <t>Kings Highway</t>
  </si>
  <si>
    <t>Upgrade at-grade intersection to diamond interchange</t>
  </si>
  <si>
    <t>H141533</t>
  </si>
  <si>
    <t>US-220 Future I-73</t>
  </si>
  <si>
    <t>Upgrade flyover interchange to interstate standard full movement interchange</t>
  </si>
  <si>
    <t>H141540</t>
  </si>
  <si>
    <t xml:space="preserve">US-220 </t>
  </si>
  <si>
    <t>US 311 / NC 704</t>
  </si>
  <si>
    <t>Reconfigure Interchange</t>
  </si>
  <si>
    <t>H141542</t>
  </si>
  <si>
    <t>US311/NC135</t>
  </si>
  <si>
    <t>Upgrade diamond interchange to interstate standards</t>
  </si>
  <si>
    <t>H141550</t>
  </si>
  <si>
    <t>NC-54 Raleigh Road</t>
  </si>
  <si>
    <t xml:space="preserve">Burning Tree Drive </t>
  </si>
  <si>
    <t>Barbee Chapel Road</t>
  </si>
  <si>
    <t>Improve NC 54 to a Superstreet design and construct interchange at Barbee Chapel Road</t>
  </si>
  <si>
    <t>H141622</t>
  </si>
  <si>
    <t>US-220-BYP-Future I 73</t>
  </si>
  <si>
    <t>NC 135</t>
  </si>
  <si>
    <t>Virginina State Line</t>
  </si>
  <si>
    <t>Upgrade US 220 expressway to freeway standards and designate as Interstate 73</t>
  </si>
  <si>
    <t>H141817</t>
  </si>
  <si>
    <t>- Lindell Road</t>
  </si>
  <si>
    <t>Friendly Avenue</t>
  </si>
  <si>
    <t>Widen Lindell Road (Wendover off ramp) to include a 2nd left turn lane.</t>
  </si>
  <si>
    <t>H141840</t>
  </si>
  <si>
    <t xml:space="preserve">US-311 , NC-770 </t>
  </si>
  <si>
    <t xml:space="preserve">Gant Road </t>
  </si>
  <si>
    <t>Virginia State LIne</t>
  </si>
  <si>
    <t>Widen existing two-lane to multilanes</t>
  </si>
  <si>
    <t>H141847</t>
  </si>
  <si>
    <t>- Montlieu Avenue</t>
  </si>
  <si>
    <t>Interstate 74</t>
  </si>
  <si>
    <t>N. College Drive</t>
  </si>
  <si>
    <t>Widen roadway to accommodate a two lane  median divided facility with bike lanes and sidewalks on both sides</t>
  </si>
  <si>
    <t>H141859</t>
  </si>
  <si>
    <t xml:space="preserve">US-29 , NC-150 </t>
  </si>
  <si>
    <t xml:space="preserve">Upgrade Partial cloverleaf to diamond </t>
  </si>
  <si>
    <t>H141884</t>
  </si>
  <si>
    <t>US-501 Fordham Blvd</t>
  </si>
  <si>
    <t>NC 54, NC 86 (S. Columbia Street)</t>
  </si>
  <si>
    <t>Construct additional lane for northbound to eastbound entry movement.</t>
  </si>
  <si>
    <t>H141964</t>
  </si>
  <si>
    <t>- West Lexington Avenue</t>
  </si>
  <si>
    <t>Kinsington Drive</t>
  </si>
  <si>
    <t>NC 109</t>
  </si>
  <si>
    <t>Widen existing road to a three lane curb and gutter facility with bike lanes and sidewalks on both sides.</t>
  </si>
  <si>
    <t>H142083</t>
  </si>
  <si>
    <t>Upgrade US 220 expressway to interstate standards</t>
  </si>
  <si>
    <t>H142245</t>
  </si>
  <si>
    <t>Macy Grove Road</t>
  </si>
  <si>
    <t>Convert Macy Grove Road Grade Separation to Interchange to Relieve I-40/NC 66 interchange</t>
  </si>
  <si>
    <t>**Division 7 has 2500 points each for Regional Needs Projects</t>
  </si>
  <si>
    <t>Division 7  Criteria Weights</t>
  </si>
  <si>
    <t xml:space="preserve">Division Rail for 7  </t>
  </si>
  <si>
    <t>STI Tier</t>
  </si>
  <si>
    <t>City(ies)/Town(s)</t>
  </si>
  <si>
    <t>Rail Line</t>
  </si>
  <si>
    <t>Right of Way Cost</t>
  </si>
  <si>
    <t>Construction Cost</t>
  </si>
  <si>
    <t>Statewide Mobility Quantitative Score
(Out of 100)</t>
  </si>
  <si>
    <t>Regional Impact Quantitative Score
(Out of 70)</t>
  </si>
  <si>
    <t>Division Needs Quantitative Score
(Out of 50)</t>
  </si>
  <si>
    <t>Multimodal Accommodation (yes or no)</t>
  </si>
  <si>
    <t>Multimodal Accommodation 10%</t>
  </si>
  <si>
    <t>Safety 25%</t>
  </si>
  <si>
    <t>Overall Preliminary Ranking Score Regional Needs (SPOT Score+Division Criteria Score) 75 max</t>
  </si>
  <si>
    <t>R140002</t>
  </si>
  <si>
    <t>Construct Track and/or Structure Improvements (Freight Service)</t>
  </si>
  <si>
    <t>Extend Pomona Yard auxiliary track and add power turnouts.</t>
  </si>
  <si>
    <t>Cox, Pomona</t>
  </si>
  <si>
    <t>NS Main</t>
  </si>
  <si>
    <t>Med</t>
  </si>
  <si>
    <t>R140003</t>
  </si>
  <si>
    <t>Jamestown siding extension to allow the local train to clear the mainline during switching operations.</t>
  </si>
  <si>
    <t>Jamestown</t>
  </si>
  <si>
    <t>R140006</t>
  </si>
  <si>
    <t>Construct Facility and/or Station Improvements (Freight Service)</t>
  </si>
  <si>
    <t>Convert the NS "Roundhouse" property adjacent to the Greensboro, NC Intermodal Facility into a parking lot with 140 spaces for international containers to accommodate growing container volumes.  The paved parking lot will be approximately 4 acres and the project cost includes a security fence, pole mounted lighting, and a new asphalt entrance into the parking area.  The parking expansion will increase the volume throughput by 50%.</t>
  </si>
  <si>
    <t>Greensboro</t>
  </si>
  <si>
    <t>Low</t>
  </si>
  <si>
    <t>R140015</t>
  </si>
  <si>
    <t>Grade separation at Ward Road crossing (722962H) in Greensboro. Also includes Maxfield Road crossing closure (722964W).</t>
  </si>
  <si>
    <t>NS H line</t>
  </si>
  <si>
    <t>R140016</t>
  </si>
  <si>
    <t>Grade separation at Franklin Boulevard crossing (722959A) in Greensboro. Also includes O'Ferrell Street crossing closure (722961B).</t>
  </si>
  <si>
    <t>R140017</t>
  </si>
  <si>
    <t>Grade separation at Wagoner Bend Road crossing (722966K) in Greensboro.  Also includes Buchanan Church Road crossing closure (722965D).</t>
  </si>
  <si>
    <t>R141802</t>
  </si>
  <si>
    <t>Construct Facility and/or Station Improvements (Passenger Service)</t>
  </si>
  <si>
    <t xml:space="preserve">Construct platform, passenger rail station building, site access, utilities, and parking on Hillsborough owned site.  Station building is comparable to Kannapolis station, approximately 6000 sf. Completes stations planned for the corridor with average distance between stations of 17 miles. Adjacent to planned 20-acre transit oriented development. </t>
  </si>
  <si>
    <t>Hillsborough</t>
  </si>
  <si>
    <t>**Division 7 has 2500 points for Regional Needs Projects</t>
  </si>
  <si>
    <t>Division 7  Criteria Regional Scores</t>
  </si>
  <si>
    <t>Regional Transit for 7</t>
  </si>
  <si>
    <t>Division</t>
  </si>
  <si>
    <t xml:space="preserve"> Project Type</t>
  </si>
  <si>
    <t>Division Needs Quantitative Score (Out of 50)</t>
  </si>
  <si>
    <t>Corridor Continuity  (yes or no)</t>
  </si>
  <si>
    <t xml:space="preserve">Safety </t>
  </si>
  <si>
    <t>Existing Congestion 30%</t>
  </si>
  <si>
    <t>Corridor Continuity 20%</t>
  </si>
  <si>
    <t>Criteria Score Compononent (15% Weight)</t>
  </si>
  <si>
    <t>Overall Preliminary Ranking Score Regional Needs (SPOT Score+Regional Criteria Score) 85 max</t>
  </si>
  <si>
    <t>Existing Congestion *</t>
  </si>
  <si>
    <t>Safety  (Yes or No)</t>
  </si>
  <si>
    <t>Multimodal Accomodations (Yes or No)</t>
  </si>
  <si>
    <t>Safety  30%</t>
  </si>
  <si>
    <t xml:space="preserve">Criteria Score Compononent (25% Weight) </t>
  </si>
  <si>
    <t>Overall Preliminary Ranking Score Division Needs (SPOT Score+Division Criteria Score) Max is 75</t>
  </si>
  <si>
    <t>Preliminary Rank Order</t>
  </si>
  <si>
    <t>Congestion is a measure improving runway length</t>
  </si>
  <si>
    <t>Safety is a yes/no measure of improving safety</t>
  </si>
  <si>
    <t>**Division7 has 2500 points each for Division Needs Projects.</t>
  </si>
  <si>
    <t>**Division7 has 2500 points for  Projects.</t>
  </si>
  <si>
    <t>Division Needs  Aviation</t>
  </si>
  <si>
    <t>Project Local ID</t>
  </si>
  <si>
    <t>Specific Improvement Type</t>
  </si>
  <si>
    <t>Project Title</t>
  </si>
  <si>
    <t>Estimated Total Project Cost</t>
  </si>
  <si>
    <t>Cost To NCDOT</t>
  </si>
  <si>
    <t>A130048</t>
  </si>
  <si>
    <t>BUY - Burlington-Alamance Regional Airport</t>
  </si>
  <si>
    <t>105 - Land Acquisition - Runway Approach (easement and/or fee simple).</t>
  </si>
  <si>
    <t>AVIGATION EASEMENTS - RUNWAY 24</t>
  </si>
  <si>
    <t>In follow up to the current 18B Runway 24 approach survey, it will be necessary to acquire and clear additional parcels/easements in the Runway 24 approach to achieve the desired instrument approaches. (includes Project Request Numbers: 2612 )</t>
  </si>
  <si>
    <t>A130049</t>
  </si>
  <si>
    <t>1225 - Clearing / Grading / Drainage / Paving / Marking / Edge Lighting / Signage</t>
  </si>
  <si>
    <t>EXPAND EXISTING TERMINAL APRON</t>
  </si>
  <si>
    <t>The existing terminal apron does not meet current demand for itinerant aircraft parking. (includes Project Request Numbers: 3185 )</t>
  </si>
  <si>
    <t>A130050</t>
  </si>
  <si>
    <t>1240 - Corporate and T-hanger Taxiways</t>
  </si>
  <si>
    <t>CONSTRUCT ACCESS ROAD AND TAXIWAYS CORPORATE AREA</t>
  </si>
  <si>
    <t>The airport has a need for constructing hangar access taxiways to build additional corporate hangars and t-hangars.  New access taxiway for expanded corporate hangar area.  As the corporate area expands it will be necessary to reroute the access road to safely and adequately serve all tenants. (includes Project Request Numbers: 2657/2660/2661 )</t>
  </si>
  <si>
    <t>A130051</t>
  </si>
  <si>
    <t>1705 - Install MALS / MALSF / MALSR (for precision runway only)</t>
  </si>
  <si>
    <t>INSTALL MALSR SYSTEM - RUNWAY 6</t>
  </si>
  <si>
    <t>Installation of MALSR (Medium Intensity Approach Lighting System with Runway alignment indicator lights) to enhance the ILS (Instrument Landing System) and GPS (Global Positioning Satellite) approaches. (includes Project Request Numbers: 2650 )</t>
  </si>
  <si>
    <t>A130052</t>
  </si>
  <si>
    <t>205 - Land Acquisition - Runway Safety Area (RSA)</t>
  </si>
  <si>
    <t>LAND ACQUISITION - C-II ROFA IMPROVEMENTS</t>
  </si>
  <si>
    <t>Acquire property to allow relocation of Runway 6 glide slope facility outside of C-II Runway Object Free Area. (includes Project Request Numbers: 3195 )</t>
  </si>
  <si>
    <t>A130053</t>
  </si>
  <si>
    <t>3000 - Other</t>
  </si>
  <si>
    <t>EXPAND FUELING FACILITY</t>
  </si>
  <si>
    <t>This project provides expanded capacity for the airport fueling facility. (includes Project Request Numbers: 2658 )</t>
  </si>
  <si>
    <t>A130054</t>
  </si>
  <si>
    <t>OBSTRUCTION REMOVAL &amp; LIGHTING - RUNWAY 24</t>
  </si>
  <si>
    <t>Removal and lighting of obstructions for establishment of vertically guided instrument approach.  Includes obstruction lighting for power transmission line. (includes Project Request Numbers: 3186 )</t>
  </si>
  <si>
    <t>A130055</t>
  </si>
  <si>
    <t>GLIDESLOPE RELOCATION</t>
  </si>
  <si>
    <t>Relocate Runway 6 glide slope facility outside of C-II ROFA, including site preparation (clearing &amp; grading). (includes Project Request Numbers: 3192 )</t>
  </si>
  <si>
    <t>A130056</t>
  </si>
  <si>
    <t>305 - Land Acquisition / Obstruction removal / Easement - RPZ</t>
  </si>
  <si>
    <t>LAND ACQUISITION - RUNWAY 6</t>
  </si>
  <si>
    <t>Acquire Runway Protection Zone in Fee Simple, demolish structures, clear approaches. (includes Project Request Numbers: 3194 )</t>
  </si>
  <si>
    <t>A130057</t>
  </si>
  <si>
    <t>405 - Reconstruct / Rehabilitate / Overlay - Runway</t>
  </si>
  <si>
    <t>RUNWAY &amp; TAXIWAY PAVEMENT REHABILITATION &amp; STRENGTHENING</t>
  </si>
  <si>
    <t>The last pavement rehabilitation projects were constructed in 2004 (Runway 6/24) and 2005 (Taxiway A and stubs).  By 2018,it is anticipated that the pavement surface condition may warrant a rehabilitation project.  Increasing usage by heavier jet aircraft will also require strengthening. (includes Project Request Numbers: 2927 )</t>
  </si>
  <si>
    <t>A130058</t>
  </si>
  <si>
    <t>510 - Environmental Assessment (EA)</t>
  </si>
  <si>
    <t>NEW TERMINAL AREA INCL. NEW TERM BUILDING, TERM BLDNG ACCESS RD, AND ASSOCIATED APRON AND TAXIWAY</t>
  </si>
  <si>
    <t>Environmental assessment and design for new terminal area, aircraft parking apron, connector taxiway and runway extension to 7,000 feet. Includes purchase of 50 acres (+/-) for the new terminal area and apron.  New terminal area includes access roads integrated with the Southern Loop - Grand Oaks Boulevard, auto parking and a water main extension.  (includes Project Request Numbers: 2610/2613/2649/2654/2655/3138/3143/3187/3189/3190/3191/3193 )</t>
  </si>
  <si>
    <t>A130059</t>
  </si>
  <si>
    <t>525 - Design</t>
  </si>
  <si>
    <t>RUNWAY EXTENSION TO 7,000'</t>
  </si>
  <si>
    <t>This project will bring the airport to the recommended length of 7,000'.  Some NAVAID (navigation aid) equipment will need to be relocated and some approach clearing will be required. (includes Project Request Numbers: 2656 )</t>
  </si>
  <si>
    <t>A130060</t>
  </si>
  <si>
    <t>530 - Construction</t>
  </si>
  <si>
    <t>RUNWAY 6 EXTENSION AND RUNWAY SAFETY AREA IMPROVEMENTS</t>
  </si>
  <si>
    <t>Construction of 100 foot paved overrun and Runway Safety Area improvements to C-II standards. (includes Project Request Numbers: 3184 )</t>
  </si>
  <si>
    <t>A130423</t>
  </si>
  <si>
    <t>SIF - Rockingham County / NC Shiloh Airport</t>
  </si>
  <si>
    <t>TERMINAL APRON EXPANSION</t>
  </si>
  <si>
    <t>Expand terminal apron to allow for additional aircraft parking areas. (includes Project Request Numbers: 2542 )</t>
  </si>
  <si>
    <t>A130424</t>
  </si>
  <si>
    <t>2100 - Hangers and Economic Development</t>
  </si>
  <si>
    <t>T-HANGAR TAXILANES/T-HANGARS</t>
  </si>
  <si>
    <t>Construct t-hangar taxilanes for addition of t-hangars. (includes Project Request Numbers: 2541 )</t>
  </si>
  <si>
    <t>A130425</t>
  </si>
  <si>
    <t>CORPORATE HANGAR DEVELOPMENT</t>
  </si>
  <si>
    <t>Construct corporate hangars (six - 60 'x 60') and access aprons. (includes Project Request Numbers: 2544 )</t>
  </si>
  <si>
    <t>A130426</t>
  </si>
  <si>
    <t>520 - Permitting / Mitigation / Preliminary Engineering</t>
  </si>
  <si>
    <t>EXTEND RUNWAY TO 5,500'</t>
  </si>
  <si>
    <t>Extend Runway from 5,200' to 5,500' to accommodate larger aircraft.  Includes planning, design, land, and construction. (includes Project Request Numbers: 2122/2945 )</t>
  </si>
  <si>
    <t>A130427</t>
  </si>
  <si>
    <t>605 - Runway Overlay</t>
  </si>
  <si>
    <t>RUNWAY STRENGTHENING TO 30,000# Dual Wheel Gear</t>
  </si>
  <si>
    <t>Strengthen runway to 30,000# dual wheel gear aircraft. (includes Project Request Numbers: 2539 )</t>
  </si>
  <si>
    <t>A130428</t>
  </si>
  <si>
    <t>RUNWAY STRENGTHENING TO 60,000# Dual Wheel Gear</t>
  </si>
  <si>
    <t>Strengthen runway to 60,000# dual wheel gear aircraft. (includes Project Request Numbers: 2545 )</t>
  </si>
  <si>
    <t>A130429</t>
  </si>
  <si>
    <t>610 - Taxiway Overlay</t>
  </si>
  <si>
    <t>TAXIWAY STRENGTHENING TO 60,000# Dual Wheel Gear</t>
  </si>
  <si>
    <t>Strengthen taxiway to 60,000# dual wheel gear aircraft. (includes Project Request Numbers: 2546 )</t>
  </si>
  <si>
    <t>**Division7 has 2500 points for Division Needs Projects</t>
  </si>
  <si>
    <t xml:space="preserve">   Division Bike/Ped</t>
  </si>
  <si>
    <t>Project Length</t>
  </si>
  <si>
    <t>B140596</t>
  </si>
  <si>
    <t>Bike&amp;Ped, Division Needs</t>
  </si>
  <si>
    <t>Orange County</t>
  </si>
  <si>
    <t>SR 1115 (Arthur Minnis Rd)</t>
  </si>
  <si>
    <t>Widen Orange Grove Rd to provide 4-foot paved shoulders.</t>
  </si>
  <si>
    <t>B140598</t>
  </si>
  <si>
    <t>SR 1113/1177 (Dairyland Rd)</t>
  </si>
  <si>
    <t>SR 1179 (Union Grove Church Rd)</t>
  </si>
  <si>
    <t>Widen Dairyland Rd to provide 4-foot paved shoulders.</t>
  </si>
  <si>
    <t>B140600</t>
  </si>
  <si>
    <t>SR 1006 (Orange Grove Rd) &amp; SR 1102 (Dodsons Crossroad)</t>
  </si>
  <si>
    <t>I-40 overpass</t>
  </si>
  <si>
    <t>SR 1177 (Dairyland Rd)</t>
  </si>
  <si>
    <t>Widen Orange Grove Rd between I-40 and Dodsons Crossroad to provide 4-foot paved shoulders.  Widen Dodsons Crossroad from Orange Grove Rd to Dairyland Rd to provide 4-foot paved shoulders.</t>
  </si>
  <si>
    <t>B140627</t>
  </si>
  <si>
    <t>Morgan Creek Greenway Trail Phase 2 (Carrboro)</t>
  </si>
  <si>
    <t>University Lake</t>
  </si>
  <si>
    <t>End of Phase 1</t>
  </si>
  <si>
    <t>Construct multi-use path from University Lake to the western terminus of Phase 1 and construct a multi-use path spur to BPW Club Rd.</t>
  </si>
  <si>
    <t>B140726</t>
  </si>
  <si>
    <t>Alamance County</t>
  </si>
  <si>
    <t>Graham Hopedale Road</t>
  </si>
  <si>
    <t>Hanover Road</t>
  </si>
  <si>
    <t>Mebane Street</t>
  </si>
  <si>
    <t>Construct sidewalk</t>
  </si>
  <si>
    <t>B140730</t>
  </si>
  <si>
    <t>HWY 70 Church St</t>
  </si>
  <si>
    <t>Sellers Mill Road</t>
  </si>
  <si>
    <t>B140734</t>
  </si>
  <si>
    <t>HWY 70 Church Street</t>
  </si>
  <si>
    <t>Beaumont Avenue</t>
  </si>
  <si>
    <t>B140748</t>
  </si>
  <si>
    <t>Hatch Street</t>
  </si>
  <si>
    <t>Lakside Avenue</t>
  </si>
  <si>
    <t>Rauhut Street</t>
  </si>
  <si>
    <t>B140753</t>
  </si>
  <si>
    <t>Fisher Street</t>
  </si>
  <si>
    <t>B140759</t>
  </si>
  <si>
    <t>Front Street</t>
  </si>
  <si>
    <t>Tarleton Avenue</t>
  </si>
  <si>
    <t>Atwater Street</t>
  </si>
  <si>
    <t>B140763</t>
  </si>
  <si>
    <t>Edgewood Avenue</t>
  </si>
  <si>
    <t>B140775</t>
  </si>
  <si>
    <t>West Haggard Avenue</t>
  </si>
  <si>
    <t>Manning Avenue</t>
  </si>
  <si>
    <t>Cook Road</t>
  </si>
  <si>
    <t>B140778</t>
  </si>
  <si>
    <t>US 15-501 (Fordham Blvd)</t>
  </si>
  <si>
    <t>Cleland Drive</t>
  </si>
  <si>
    <t>Willow Drive</t>
  </si>
  <si>
    <t>Upgrade existing off-road path and construct new section of sidepath.</t>
  </si>
  <si>
    <t>B140780</t>
  </si>
  <si>
    <t>South Williamson Avenue</t>
  </si>
  <si>
    <t>Sunset Drive</t>
  </si>
  <si>
    <t>US HWY 70 Church Street</t>
  </si>
  <si>
    <t>B140781</t>
  </si>
  <si>
    <t>Westbrook Avenue</t>
  </si>
  <si>
    <t>B140782</t>
  </si>
  <si>
    <t>Guilford County</t>
  </si>
  <si>
    <t>Steele Street</t>
  </si>
  <si>
    <t>Springwood Avenue</t>
  </si>
  <si>
    <t>HWY 61 / NC 100 Whitsett Street</t>
  </si>
  <si>
    <t>B140784</t>
  </si>
  <si>
    <t>Town Brnach Road</t>
  </si>
  <si>
    <t>NC 49 / Elm Street</t>
  </si>
  <si>
    <t>Teer Road</t>
  </si>
  <si>
    <t>B140786</t>
  </si>
  <si>
    <t>NC 87 / South Main Street</t>
  </si>
  <si>
    <t>SR 2183 Ivey Road</t>
  </si>
  <si>
    <t>SR 2100 E Gilbreth Street</t>
  </si>
  <si>
    <t>B140787</t>
  </si>
  <si>
    <t>Campus to Campus Connector</t>
  </si>
  <si>
    <t>Merritt Mill Rd</t>
  </si>
  <si>
    <t>Carolina North Campus</t>
  </si>
  <si>
    <t>Construct multi-facility signed route (on-road and trail) providing bicycle and pedestrian connectivity.</t>
  </si>
  <si>
    <t>B140789</t>
  </si>
  <si>
    <t>James Street</t>
  </si>
  <si>
    <t>Anderson Park</t>
  </si>
  <si>
    <t>Construct sidepath on the north side of the road to accommodate two-direction bicycle transportation.</t>
  </si>
  <si>
    <t>B140791</t>
  </si>
  <si>
    <t>NC 87 W.Elm Street</t>
  </si>
  <si>
    <t>Poplar Street</t>
  </si>
  <si>
    <t>NC 87/ NC 54 E Harden Street</t>
  </si>
  <si>
    <t>B140796</t>
  </si>
  <si>
    <t>NC 54 Harden Street</t>
  </si>
  <si>
    <t>North Marshall Street</t>
  </si>
  <si>
    <t>Pine Street</t>
  </si>
  <si>
    <t>B140800</t>
  </si>
  <si>
    <t>NC 87 South Main Street</t>
  </si>
  <si>
    <t>SR 2183 Ivey Raod</t>
  </si>
  <si>
    <t>SR2316 Thompson Road</t>
  </si>
  <si>
    <t>B140802</t>
  </si>
  <si>
    <t>NC 54 East Harden Street</t>
  </si>
  <si>
    <t>East Pine Street</t>
  </si>
  <si>
    <t>B141093</t>
  </si>
  <si>
    <t>Estes Drive</t>
  </si>
  <si>
    <t>Greensboro St</t>
  </si>
  <si>
    <t>Carrboro Town Limits</t>
  </si>
  <si>
    <t>Construct bicycle lanes, sidewalk (both sides) and transit accommodations.</t>
  </si>
  <si>
    <t>B141103</t>
  </si>
  <si>
    <t>Finley Golf Course Road</t>
  </si>
  <si>
    <t>US 15-501/NC 54</t>
  </si>
  <si>
    <t>Construct sidepath on one side or bicycle lanes.</t>
  </si>
  <si>
    <t>B141115</t>
  </si>
  <si>
    <t>Erwin Road</t>
  </si>
  <si>
    <t>Orange County Line</t>
  </si>
  <si>
    <t>Construct bicycle lanes or minimum 4-foot shoulders.</t>
  </si>
  <si>
    <t>Not in Division 7</t>
  </si>
  <si>
    <t>B141116</t>
  </si>
  <si>
    <t>SR 1919 (S Greensboro Street)</t>
  </si>
  <si>
    <t>Old Pittsboro Rd</t>
  </si>
  <si>
    <t>Construct sidewalk on west side.</t>
  </si>
  <si>
    <t>B141118</t>
  </si>
  <si>
    <t>Orange Grove Road/I-40</t>
  </si>
  <si>
    <t>Cheshire Drive</t>
  </si>
  <si>
    <t>New Grady Brown School Road</t>
  </si>
  <si>
    <t>a)	Construct a pedestrian bridge over I-40 alongside Orange Grove Road and construct a sidewalk along the north side of Orange Grove Road from the bridge to Timbers Drive;
b)	Construct sidewalk along north side of Orange Grove Road from New Grady Brown S</t>
  </si>
  <si>
    <t>B141119</t>
  </si>
  <si>
    <t>Pope Road/Ephesus Church Road</t>
  </si>
  <si>
    <t>Old Durham-Chapel Hill Rd</t>
  </si>
  <si>
    <t>Legion Rd</t>
  </si>
  <si>
    <t>Construct sidewalks and bicycle lanes. Between Legion Rd and the Durham County line, the project consists mostly of filling in missing sidewalk. Between the County line and Old Durham Rd, the project involves constructing bicycle lanes and filling in mis</t>
  </si>
  <si>
    <t>B141225</t>
  </si>
  <si>
    <t>Church Street</t>
  </si>
  <si>
    <t>SR 2359 (Lee Chapel Road)</t>
  </si>
  <si>
    <t>Electra Drive</t>
  </si>
  <si>
    <t>Construct sidewalk (east side only) and replace wheelchair ramps on west side to make ADA compliant.</t>
  </si>
  <si>
    <t>B141262</t>
  </si>
  <si>
    <t>Lovett Street</t>
  </si>
  <si>
    <t>SR 1398 (Freeman Mill Road)</t>
  </si>
  <si>
    <t>Florida Street</t>
  </si>
  <si>
    <t>Construct sidewalk from Florida Street to Freeman Mill on west side. Also from Florida Street to existing sidewalk north of Freeman Mill Road on east side. Project design and right of way is 100% complete. Design attached 4of 4. Google hyperlink is for t</t>
  </si>
  <si>
    <t>B141267</t>
  </si>
  <si>
    <t>SR 2526 (Summit Avenue)</t>
  </si>
  <si>
    <t>16th</t>
  </si>
  <si>
    <t>Avery Company's Driveway</t>
  </si>
  <si>
    <t>Construct sidewalk 16th St to existing on west side and east side from Rankin Road to Avery Company's driveway.</t>
  </si>
  <si>
    <t>B141303</t>
  </si>
  <si>
    <t>Farmington Drive</t>
  </si>
  <si>
    <t>SR 4121 (High Point Rd)</t>
  </si>
  <si>
    <t>SR 1117 (Holden Rd)</t>
  </si>
  <si>
    <t>Construct sidewalk from High Point Road to Wintergarden Ln on both sides and Wintergarden Ln to Holden Rd on north side.</t>
  </si>
  <si>
    <t>B141310</t>
  </si>
  <si>
    <t>Downtown Greenway Phase B, C, D</t>
  </si>
  <si>
    <t>Greene Street</t>
  </si>
  <si>
    <t>SR 4240 (Lee St)</t>
  </si>
  <si>
    <t>Construct greenway along Murrow Blvd. and Fisher Ave. from E. Lee Street to N. Elm Street on east side and from N. Elm Street to Greene Street on south side.</t>
  </si>
  <si>
    <t>B141329</t>
  </si>
  <si>
    <t>Spring Garden Road</t>
  </si>
  <si>
    <t>Meadowview Road</t>
  </si>
  <si>
    <t>Construct sidewalk from Spring Garden to 860' south of Meadowview on west side</t>
  </si>
  <si>
    <t>B141331</t>
  </si>
  <si>
    <t>Lindsay Street</t>
  </si>
  <si>
    <t>Bessemer Avenue</t>
  </si>
  <si>
    <t>Murrow Blvd.</t>
  </si>
  <si>
    <t>Construct sidewalk from Bessemer Ave. to Murrow Blvd. on west side.</t>
  </si>
  <si>
    <t>B141341</t>
  </si>
  <si>
    <t>Cotswold Ave</t>
  </si>
  <si>
    <t>Westridge Rd</t>
  </si>
  <si>
    <t>Construct sidewalk from Westridge to Cotswold Avenue.</t>
  </si>
  <si>
    <t>B141366</t>
  </si>
  <si>
    <t>Willoughby Blvd.</t>
  </si>
  <si>
    <t>Construct sidewalk both sides where none exists.</t>
  </si>
  <si>
    <t>B141369</t>
  </si>
  <si>
    <t>Willoughby Blvd</t>
  </si>
  <si>
    <t>Lawndale Drive</t>
  </si>
  <si>
    <t>Construct sidewalk on both sides where none exists.</t>
  </si>
  <si>
    <t>B141373</t>
  </si>
  <si>
    <t>Lees Chapel Road</t>
  </si>
  <si>
    <t>SR 2751 (Church Street)</t>
  </si>
  <si>
    <t>SR 2523 (Yanceyville Street)</t>
  </si>
  <si>
    <t>B141378</t>
  </si>
  <si>
    <t>Swing Road</t>
  </si>
  <si>
    <t>SR 1008 (W. Market St.)</t>
  </si>
  <si>
    <t>SR 1607 (Burnt Poplar Road)</t>
  </si>
  <si>
    <t>Construct sidewalk.</t>
  </si>
  <si>
    <t>B141400</t>
  </si>
  <si>
    <t>Hewitt Street</t>
  </si>
  <si>
    <t>Norwalk Street</t>
  </si>
  <si>
    <t>Merritt Drive</t>
  </si>
  <si>
    <t>B141406</t>
  </si>
  <si>
    <t>Cone Blvd.</t>
  </si>
  <si>
    <t>Irving Park Court</t>
  </si>
  <si>
    <t>Construct sidewalk from Cone Blvd. to existing sidewalk south of Irving Park Court on west side and from Cone Blvd. south to existing sidewalk north of Cornwallis (Fountain Manor) on east side.</t>
  </si>
  <si>
    <t>B141410</t>
  </si>
  <si>
    <t>Green Valley Road</t>
  </si>
  <si>
    <t>Battleground Avenue</t>
  </si>
  <si>
    <t>Lendew Street</t>
  </si>
  <si>
    <t>Construct sidewalk from Lendew St to Battleground Ave on north side and from Westover Terrace to Battlegroung Ave on south side.</t>
  </si>
  <si>
    <t>B141412</t>
  </si>
  <si>
    <t>Big Tree Way</t>
  </si>
  <si>
    <t>SR 1541 (Wendover Avenue)</t>
  </si>
  <si>
    <t>Bridford Parkway Extension</t>
  </si>
  <si>
    <t xml:space="preserve">Construct sidewalk from Wendover Ave. to Shelby Dr. where none exists on both sides and from Shelby Dr. to Elk Hound Trail on west side. Replace non- compliant ADA wheel chair ramps.
</t>
  </si>
  <si>
    <t>B141418</t>
  </si>
  <si>
    <t>SR 1278 (College Road) / SR 2179 ( New Garden Rd)</t>
  </si>
  <si>
    <t>Guida Drive</t>
  </si>
  <si>
    <t>SR 2181 ( Ballinger Road)</t>
  </si>
  <si>
    <t>Construct sidewalk from existing sidewalk south of Friendly Ave. to Guida Dr. on east side. 
New Garden Rd. - from Ballinger Rd. to Friendly Avenue on west side.</t>
  </si>
  <si>
    <t>B141419</t>
  </si>
  <si>
    <t>SR 2022 (Linville Road)</t>
  </si>
  <si>
    <t>Construct sidewalk to existing sidewalk.</t>
  </si>
  <si>
    <t>B141553</t>
  </si>
  <si>
    <t>Mt. Carmel Church Road (SR1008)</t>
  </si>
  <si>
    <t>US 15-501</t>
  </si>
  <si>
    <t>Bennett Road (SR 1913)</t>
  </si>
  <si>
    <t>Construct sidewalk and on road bike lanes on Mt. Carmel Church Road from US-15-501 to Bennett Road</t>
  </si>
  <si>
    <t>B141556</t>
  </si>
  <si>
    <t>Mt. Carmel Church Road (SR 1008) )</t>
  </si>
  <si>
    <t>Chatham County Line</t>
  </si>
  <si>
    <t>Construct on-road bike lanes</t>
  </si>
  <si>
    <t>B141574</t>
  </si>
  <si>
    <t>Cameron Street and St. Mary's Road</t>
  </si>
  <si>
    <t>Cameron Street</t>
  </si>
  <si>
    <t>St. Mary's Road</t>
  </si>
  <si>
    <t>Construct pedestrian connections for Cameron Park Elementary School from Cameron Street to St. Mary's Road</t>
  </si>
  <si>
    <t>B141627</t>
  </si>
  <si>
    <t>Trail Connection from Patriots Pointe to Timbers Drive</t>
  </si>
  <si>
    <t>Patriots Pointe</t>
  </si>
  <si>
    <t>Timber Drive</t>
  </si>
  <si>
    <t>Construct Trail Connection</t>
  </si>
  <si>
    <t>B141641</t>
  </si>
  <si>
    <t>SR1588(Orange High School Road), SR1666(Harold Latta Road)</t>
  </si>
  <si>
    <t>SR1667(Cloverfield Drive)</t>
  </si>
  <si>
    <t>US70</t>
  </si>
  <si>
    <t>Construct sidewalk along south side of Harold Latta Rd from Cloverfield Dr. to  Orange Grove Rd and along the west side of Orange High School Rd from Harold Latta Rd to US70.  Construct sidewalk along entrance roads to CW Stanford Middle School.</t>
  </si>
  <si>
    <t>B141647</t>
  </si>
  <si>
    <t>English Hill Trail</t>
  </si>
  <si>
    <t>SR1663(English Hill Lane)</t>
  </si>
  <si>
    <t>Buttonwood Drive</t>
  </si>
  <si>
    <t>Construct Multi-use path connecting English Hill Lane to Buttonwood Dr.</t>
  </si>
  <si>
    <t>B141657</t>
  </si>
  <si>
    <t>Caswell County</t>
  </si>
  <si>
    <t>A &amp; Y Greenway (Summerfield North)</t>
  </si>
  <si>
    <t>SR 2120 (Centerfield Road (railbed))</t>
  </si>
  <si>
    <t>Haw River crossing</t>
  </si>
  <si>
    <t>Construct a multi-use trail that begins in downtown Greensboro with plans for extension through Summerfield, Stokesdale, and beyond. The regional effort involves Summerfield, Stokesdale, Guilford County, the GUAMPO, Greensboro, and several stakeholder gr</t>
  </si>
  <si>
    <t>B141668</t>
  </si>
  <si>
    <t>Rockingham County</t>
  </si>
  <si>
    <t>A &amp; Y Greenway (Summerfield South)</t>
  </si>
  <si>
    <t>B142023</t>
  </si>
  <si>
    <t>Senior Center Park Connector</t>
  </si>
  <si>
    <t>Senior Center and Firetower Road</t>
  </si>
  <si>
    <t>Maude Gatewood Park and Firetower Road</t>
  </si>
  <si>
    <t>Construct 1/4 mile sidewalk between Senior Center and existing trail at Maude Gatewood Park</t>
  </si>
  <si>
    <t>B142047</t>
  </si>
  <si>
    <t>Reedy Fork Greenway</t>
  </si>
  <si>
    <t>East Mountain Street</t>
  </si>
  <si>
    <t>NC 66</t>
  </si>
  <si>
    <t>Construct 8,400 linear feet of ten (10')  foot wide Multiuse Off Road Path (Greenway) connecting downtown Kernersville with Triad Park</t>
  </si>
  <si>
    <t>B142049</t>
  </si>
  <si>
    <t>Stadium Drive</t>
  </si>
  <si>
    <t>Country Club Rd</t>
  </si>
  <si>
    <t>Freedom Park</t>
  </si>
  <si>
    <t>Construct sidewalk extension from existing sidewalk at the schools area to Freedom Park</t>
  </si>
  <si>
    <t>B142055</t>
  </si>
  <si>
    <t>Smith River Greenway Extension</t>
  </si>
  <si>
    <t>Stadium Drive/Existing Greenway</t>
  </si>
  <si>
    <t>Norfolk Southern Railroad Trestle</t>
  </si>
  <si>
    <t>Design and Construct 10' wide multi-use path north along the Smith River to the abandoned railroad trestle over the Smith River</t>
  </si>
  <si>
    <t>B142061</t>
  </si>
  <si>
    <t>South Park Drive</t>
  </si>
  <si>
    <t>Existing Sidewalk</t>
  </si>
  <si>
    <t>Cypress Drive</t>
  </si>
  <si>
    <t>Construct 6' wide concrete sidewalk to connect existing sidewalk and the schools area</t>
  </si>
  <si>
    <t>B142064</t>
  </si>
  <si>
    <t>US 220 Business</t>
  </si>
  <si>
    <t>Main Street</t>
  </si>
  <si>
    <t>Mayo River State Park</t>
  </si>
  <si>
    <t>Construct 8' wide multi-use sidepath between downtown Mayodan and Mayo River State Park</t>
  </si>
  <si>
    <t>B142065</t>
  </si>
  <si>
    <t>Ayersville Rd</t>
  </si>
  <si>
    <t>NC 704</t>
  </si>
  <si>
    <t>Construct 5' sidewalk on one side of Ayersville Rd</t>
  </si>
  <si>
    <t>B142079</t>
  </si>
  <si>
    <t>Jaycee Park Greenway Extension</t>
  </si>
  <si>
    <t>Existing Greenway</t>
  </si>
  <si>
    <t>Middle and High School</t>
  </si>
  <si>
    <t>Construct 10' wide multi-use paved trail to connect with Middle and High School</t>
  </si>
  <si>
    <t>B142097</t>
  </si>
  <si>
    <t>Chief Martin St</t>
  </si>
  <si>
    <t>US 220 Bus</t>
  </si>
  <si>
    <t>Dillard Elementary</t>
  </si>
  <si>
    <t>Construct sidewalk on Chief Martin Street to connect with Dillard Elementary School</t>
  </si>
  <si>
    <t>B142106</t>
  </si>
  <si>
    <t>Town Limits</t>
  </si>
  <si>
    <t>Construct sidewalk on both sides of the street to connect existing sidewalk segments</t>
  </si>
  <si>
    <t>B142223</t>
  </si>
  <si>
    <t>East Kime Street</t>
  </si>
  <si>
    <t>Construct Sidewalk</t>
  </si>
  <si>
    <t>**Division 7 has 2500 points Regional Impact Projects</t>
  </si>
  <si>
    <t>Division 7 Criteria Regional Scores</t>
  </si>
  <si>
    <t xml:space="preserve">Regional Rail </t>
  </si>
  <si>
    <t xml:space="preserve"> First County</t>
  </si>
  <si>
    <t>Division Needs Quantitative Score          (Out of 50)</t>
  </si>
  <si>
    <t>Regional Aviation</t>
  </si>
  <si>
    <t>Mode</t>
  </si>
  <si>
    <t>Statewide Mobility Quantitative Total Score</t>
  </si>
  <si>
    <t>Reg Impact Quantitative Score</t>
  </si>
  <si>
    <t xml:space="preserve">Existing Congestion </t>
  </si>
  <si>
    <t>Corridor Continuity (Yes or No)</t>
  </si>
  <si>
    <t>Safety  25%</t>
  </si>
  <si>
    <t>A130228</t>
  </si>
  <si>
    <t>Aviation</t>
  </si>
  <si>
    <t>1110 - Design</t>
  </si>
  <si>
    <t>GSO - Piedmont - Triad International</t>
  </si>
  <si>
    <t>PREPARE FOR FEDEX PHASE 2 (SECOND PHASE OF PHASE 2)</t>
  </si>
  <si>
    <t>The purpose of this is to perform the infrastructure needed for the FedEx Phase 2 Expansion. (includes Project Request Numbers: 3293 )</t>
  </si>
  <si>
    <t>A130229</t>
  </si>
  <si>
    <t>1115 - Land Acquisition- Taxiway Construction</t>
  </si>
  <si>
    <t>LAND ACQUISITION PROGRAM (PHASE 1)</t>
  </si>
  <si>
    <t>This is the continuation of Land Acquisition Program (Phase1) from our 2010 Master Plan. (includes Project Request Numbers: 3290 )</t>
  </si>
  <si>
    <t>A130230</t>
  </si>
  <si>
    <t>The purpose of this project is to continue the purchase of land as shown in our 2010 Master Plan document. (includes Project Request Numbers: 3292 )</t>
  </si>
  <si>
    <t>A130231</t>
  </si>
  <si>
    <t>The purpose of this is to continue the Land Acquisition Program for Phase 1 that was determined in our 2010 Master Plan. (includes Project Request Numbers: 3296 )</t>
  </si>
  <si>
    <t>A130232</t>
  </si>
  <si>
    <t>1120 - Permitting/mitigation / Preliminary Engineering</t>
  </si>
  <si>
    <t>PREPARE FOR FEDEX PHASE 2</t>
  </si>
  <si>
    <t>This project consists of the infrastructure needed for the FedEx Phase 2. (includes Project Request Numbers: 3291 )</t>
  </si>
  <si>
    <t>A130234</t>
  </si>
  <si>
    <t>1125 - Clearing / Grading / Drainage / Paving / Marking / Lighting / Signage</t>
  </si>
  <si>
    <t>TAXIWAY M EXTENSION, ENVIRONMENTAL STUDY</t>
  </si>
  <si>
    <t>Taxiway M extension from M6 to threshold Runway 32L and Environmental and design study for crossfield taxiway and bridge over I-73 (includes Project Request Numbers: 2640 )</t>
  </si>
  <si>
    <t>A130235</t>
  </si>
  <si>
    <t>1215 - Land Acquisition- Aircraft Apron Construction</t>
  </si>
  <si>
    <t>This is part of our Phase 1 Land Acquisition from our 2010 Master Plan. (includes Project Request Numbers: 3233 )</t>
  </si>
  <si>
    <t>A130236</t>
  </si>
  <si>
    <t>Property for Phase 1 Land Acquisition (includes Project Request Numbers: 3244 )</t>
  </si>
  <si>
    <t>A130237</t>
  </si>
  <si>
    <t>LAND ACQUISITION (PHASE 1)</t>
  </si>
  <si>
    <t>This project is continuation of the purchasing in regards to the Phase 1 Land Acquisition. (includes Project Request Numbers: 3282 )</t>
  </si>
  <si>
    <t>A130238</t>
  </si>
  <si>
    <t>This continues the Land Acquisition Program for Phase 1 that was part of the 2010 Master Plan document. (includes Project Request Numbers: 3286 )</t>
  </si>
  <si>
    <t>A130239</t>
  </si>
  <si>
    <t>1315 - Construct addition to existing building</t>
  </si>
  <si>
    <t>FIS FACILITY</t>
  </si>
  <si>
    <t>This is to construct a Federal Inspection Services (FIS) Facility. (includes Project Request Numbers: 3287 )</t>
  </si>
  <si>
    <t>A130241</t>
  </si>
  <si>
    <t>TIMCO EXPANSION</t>
  </si>
  <si>
    <t>This project includes grading, storm drainage, erosion control and utility work associated with the fire suppression. (includes Project Request Numbers: 3242 )</t>
  </si>
  <si>
    <t>A130242</t>
  </si>
  <si>
    <t>AIRFIELD IMPROVEMENTS - LOI</t>
  </si>
  <si>
    <t>Runway 5L/23R, associated taxiways, land acquisition, Taxiway K (includes Project Request Numbers: 2513 )</t>
  </si>
  <si>
    <t>A130243</t>
  </si>
  <si>
    <t>REPLACE ATCT</t>
  </si>
  <si>
    <t>Replace the Air Traffic Control Tower (includes Project Request Numbers: 3232 )</t>
  </si>
  <si>
    <t>A130244</t>
  </si>
  <si>
    <t>NOISE MITIGATION</t>
  </si>
  <si>
    <t>Includes Sound Insulation Program, Noise Monitors, Noise Program items, etc. (includes Project Request Numbers: 3234 )</t>
  </si>
  <si>
    <t>A130247</t>
  </si>
  <si>
    <t>RELOCATE AND UPGRADE ASR-9</t>
  </si>
  <si>
    <t>Relocate and Upgrade the ASR-9 from the current location to a location that will be outside the future expansion of the airport. (includes Project Request Numbers: 3278 )</t>
  </si>
  <si>
    <t>A130248</t>
  </si>
  <si>
    <t>WEST SITE DEVELOPMENT</t>
  </si>
  <si>
    <t>This project consists of grading the "West Site" adjacent to the Runway 23R approach. (includes Project Request Numbers: 3279 )</t>
  </si>
  <si>
    <t>A130249</t>
  </si>
  <si>
    <t>RUNWAY 5R-23L REHABILITATION</t>
  </si>
  <si>
    <t>This project will consist of milling, single surface treatment, crack repair, paving and miscellaneous runway lighting. (includes Project Request Numbers: 3280 )</t>
  </si>
  <si>
    <t>A130251</t>
  </si>
  <si>
    <t>This includes the design of a Flight Inspection Services Facility. (includes Project Request Numbers: 3283 )</t>
  </si>
  <si>
    <t>Highway Regional Impact for Division 7</t>
  </si>
  <si>
    <t>*Projects over $200M may be subject to the corridor cap</t>
  </si>
  <si>
    <t>Criteria Regional Scores</t>
  </si>
  <si>
    <t>07</t>
  </si>
  <si>
    <t>Criteria Regional Weights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</si>
</sst>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0_);_(&quot;$&quot;* \(#,##0\);_(&quot;$&quot;* &quot;-&quot;_);_(@_)"/>
    <numFmt numFmtId="44" formatCode="_(&quot;$&quot;* #,##0.00_);_(&quot;$&quot;* \(#,##0.00\);_(&quot;$&quot;* &quot;-&quot;??_);_(@_)"/>
    <numFmt numFmtId="164" formatCode="&quot;$&quot;#,##0.00"/>
    <numFmt numFmtId="165" formatCode="_(&quot;$&quot;* #,##0_);_(&quot;$&quot;* \(#,##0\);_(&quot;$&quot;* &quot;-&quot;??_);_(@_)"/>
    <numFmt numFmtId="166" formatCode="&quot;$&quot;#,##0"/>
  </numFmts>
  <fonts count="27"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Arial"/>
      <family val="2"/>
    </font>
    <font>
      <sz val="10"/>
      <color rgb="FF0000FF"/>
      <name val="Arial"/>
      <family val="2"/>
    </font>
    <font>
      <b/>
      <sz val="24"/>
      <color rgb="FFFF0000"/>
      <name val="Calibri"/>
      <family val="2"/>
      <scheme val="minor"/>
    </font>
    <font>
      <sz val="20"/>
      <color rgb="FFFF0000"/>
      <name val="Calibri"/>
      <family val="2"/>
      <scheme val="minor"/>
    </font>
    <font>
      <sz val="12"/>
      <color theme="1"/>
      <name val="Arial"/>
      <family val="2"/>
    </font>
    <font>
      <sz val="12"/>
      <name val="Arial"/>
      <family val="2"/>
    </font>
    <font>
      <b/>
      <sz val="12"/>
      <color theme="1"/>
      <name val="Arial"/>
      <family val="2"/>
    </font>
    <font>
      <sz val="11"/>
      <color theme="1"/>
      <name val="Arial"/>
      <family val="2"/>
    </font>
    <font>
      <sz val="11"/>
      <name val="Arial"/>
      <family val="2"/>
    </font>
    <font>
      <b/>
      <sz val="10"/>
      <color rgb="FF0000FF"/>
      <name val="Arial"/>
      <family val="2"/>
    </font>
    <font>
      <b/>
      <sz val="12"/>
      <color theme="1"/>
      <name val="Calibri"/>
      <family val="2"/>
      <scheme val="minor"/>
    </font>
    <font>
      <b/>
      <sz val="12"/>
      <name val="Calibri"/>
      <family val="2"/>
      <scheme val="minor"/>
    </font>
    <font>
      <b/>
      <sz val="9"/>
      <color indexed="81"/>
      <name val="Tahoma"/>
      <family val="2"/>
    </font>
    <font>
      <sz val="12"/>
      <color theme="1"/>
      <name val="Calibri"/>
      <family val="2"/>
      <scheme val="minor"/>
    </font>
    <font>
      <sz val="10"/>
      <color theme="1"/>
      <name val="Arial"/>
      <family val="2"/>
    </font>
    <font>
      <sz val="28"/>
      <color rgb="FFFF0000"/>
      <name val="Calibri"/>
      <family val="2"/>
      <scheme val="minor"/>
    </font>
    <font>
      <b/>
      <sz val="12"/>
      <name val="Calibri"/>
      <family val="2"/>
    </font>
    <font>
      <sz val="11"/>
      <name val="Calibri"/>
      <family val="2"/>
    </font>
    <font>
      <sz val="10"/>
      <name val="MS Sans Serif"/>
      <family val="2"/>
    </font>
    <font>
      <sz val="10"/>
      <name val="Arial"/>
      <family val="2"/>
    </font>
    <font>
      <sz val="16"/>
      <color theme="1"/>
      <name val="Calibri"/>
      <family val="2"/>
      <scheme val="minor"/>
    </font>
    <font>
      <sz val="11"/>
      <color theme="1"/>
      <name val="Calibri"/>
      <family val="2"/>
    </font>
    <font>
      <sz val="18"/>
      <color rgb="FFFF0000"/>
      <name val="Calibri"/>
      <family val="2"/>
      <scheme val="minor"/>
    </font>
    <font>
      <b/>
      <sz val="11"/>
      <color theme="1"/>
      <name val="Arial"/>
      <family val="2"/>
    </font>
  </fonts>
  <fills count="15">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99"/>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79998168889431442"/>
        <bgColor indexed="64"/>
      </patternFill>
    </fill>
    <fill>
      <patternFill patternType="solid">
        <fgColor rgb="FFFFFFCC"/>
        <bgColor indexed="64"/>
      </patternFill>
    </fill>
    <fill>
      <patternFill patternType="solid">
        <fgColor theme="0" tint="-0.14999847407452621"/>
        <bgColor rgb="FF000000"/>
      </patternFill>
    </fill>
    <fill>
      <patternFill patternType="solid">
        <fgColor theme="0" tint="-4.9989318521683403E-2"/>
        <bgColor rgb="FF000000"/>
      </patternFill>
    </fill>
    <fill>
      <patternFill patternType="solid">
        <fgColor rgb="FFFFFFCC"/>
        <bgColor rgb="FF000000"/>
      </patternFill>
    </fill>
    <fill>
      <patternFill patternType="solid">
        <fgColor rgb="FFF2F2F2"/>
        <bgColor rgb="FF000000"/>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s>
  <cellStyleXfs count="8">
    <xf numFmtId="0" fontId="0" fillId="0" borderId="0"/>
    <xf numFmtId="44" fontId="1" fillId="0" borderId="0" applyFont="0" applyFill="0" applyBorder="0" applyAlignment="0" applyProtection="0"/>
    <xf numFmtId="0" fontId="17" fillId="0" borderId="0"/>
    <xf numFmtId="44" fontId="17" fillId="0" borderId="0" applyFont="0" applyFill="0" applyBorder="0" applyAlignment="0" applyProtection="0"/>
    <xf numFmtId="0" fontId="1" fillId="0" borderId="0"/>
    <xf numFmtId="0" fontId="21" fillId="0" borderId="0"/>
    <xf numFmtId="44" fontId="22" fillId="0" borderId="0" applyFont="0" applyFill="0" applyBorder="0" applyAlignment="0" applyProtection="0"/>
    <xf numFmtId="0" fontId="1" fillId="0" borderId="0"/>
  </cellStyleXfs>
  <cellXfs count="217">
    <xf numFmtId="0" fontId="0" fillId="0" borderId="0" xfId="0"/>
    <xf numFmtId="0" fontId="0" fillId="0" borderId="0" xfId="0"/>
    <xf numFmtId="0" fontId="6" fillId="0" borderId="0" xfId="0" applyFont="1"/>
    <xf numFmtId="0" fontId="0" fillId="0" borderId="0" xfId="0"/>
    <xf numFmtId="0" fontId="0" fillId="3" borderId="1" xfId="0" applyFont="1" applyFill="1" applyBorder="1" applyAlignment="1">
      <alignment horizontal="center" textRotation="90" wrapText="1"/>
    </xf>
    <xf numFmtId="0" fontId="0" fillId="4" borderId="1" xfId="0" applyFont="1" applyFill="1" applyBorder="1" applyAlignment="1">
      <alignment horizontal="center" textRotation="90" wrapText="1"/>
    </xf>
    <xf numFmtId="0" fontId="2" fillId="5" borderId="1" xfId="0" applyFont="1" applyFill="1" applyBorder="1" applyAlignment="1">
      <alignment horizontal="center" textRotation="90" wrapText="1"/>
    </xf>
    <xf numFmtId="0" fontId="2" fillId="6" borderId="1" xfId="0" applyFont="1" applyFill="1" applyBorder="1" applyAlignment="1">
      <alignment horizontal="center" textRotation="90" wrapText="1"/>
    </xf>
    <xf numFmtId="0" fontId="0" fillId="0" borderId="1" xfId="0" applyFont="1" applyBorder="1" applyAlignment="1">
      <alignment horizontal="center" textRotation="90" wrapText="1"/>
    </xf>
    <xf numFmtId="0" fontId="2" fillId="0" borderId="1" xfId="0" applyFont="1" applyBorder="1" applyAlignment="1">
      <alignment horizontal="center" textRotation="90" wrapText="1"/>
    </xf>
    <xf numFmtId="0" fontId="0" fillId="3" borderId="1" xfId="0" applyFont="1" applyFill="1" applyBorder="1" applyAlignment="1">
      <alignment horizontal="center" vertical="center"/>
    </xf>
    <xf numFmtId="2" fontId="4" fillId="4" borderId="1" xfId="0" applyNumberFormat="1" applyFont="1" applyFill="1" applyBorder="1" applyAlignment="1">
      <alignment horizontal="center" vertical="center" wrapText="1"/>
    </xf>
    <xf numFmtId="0" fontId="0" fillId="4" borderId="1" xfId="0" applyFont="1" applyFill="1" applyBorder="1" applyAlignment="1">
      <alignment horizontal="center" vertical="center"/>
    </xf>
    <xf numFmtId="2" fontId="0" fillId="4" borderId="1" xfId="0" applyNumberFormat="1" applyFill="1" applyBorder="1" applyAlignment="1">
      <alignment horizontal="center" vertical="center" wrapText="1"/>
    </xf>
    <xf numFmtId="2" fontId="2" fillId="5" borderId="1" xfId="0" applyNumberFormat="1" applyFont="1" applyFill="1" applyBorder="1" applyAlignment="1">
      <alignment horizontal="center" vertical="center"/>
    </xf>
    <xf numFmtId="2" fontId="2" fillId="6" borderId="1" xfId="0" applyNumberFormat="1" applyFont="1" applyFill="1" applyBorder="1" applyAlignment="1">
      <alignment horizontal="center" vertical="center"/>
    </xf>
    <xf numFmtId="1" fontId="0" fillId="0" borderId="1" xfId="0" applyNumberFormat="1" applyFont="1" applyFill="1" applyBorder="1" applyAlignment="1">
      <alignment vertical="center"/>
    </xf>
    <xf numFmtId="0" fontId="2" fillId="0" borderId="1" xfId="0" applyFont="1" applyFill="1" applyBorder="1" applyAlignment="1">
      <alignment vertical="center"/>
    </xf>
    <xf numFmtId="0" fontId="0" fillId="0" borderId="1" xfId="0" applyFont="1" applyFill="1" applyBorder="1" applyAlignment="1">
      <alignment vertical="center" wrapText="1"/>
    </xf>
    <xf numFmtId="0" fontId="5" fillId="0" borderId="0" xfId="0" applyFont="1" applyBorder="1" applyAlignment="1"/>
    <xf numFmtId="0" fontId="0" fillId="0" borderId="0" xfId="0" applyFont="1" applyBorder="1" applyAlignment="1"/>
    <xf numFmtId="0" fontId="0" fillId="0" borderId="1" xfId="0" applyFill="1" applyBorder="1" applyAlignment="1">
      <alignment horizontal="center" vertical="center" wrapText="1"/>
    </xf>
    <xf numFmtId="0" fontId="0" fillId="5" borderId="1" xfId="0" applyFill="1" applyBorder="1" applyAlignment="1">
      <alignment horizontal="center" vertical="center" wrapText="1"/>
    </xf>
    <xf numFmtId="0" fontId="0" fillId="3" borderId="1" xfId="0" applyFill="1" applyBorder="1" applyAlignment="1">
      <alignment horizontal="center" vertical="center" wrapText="1"/>
    </xf>
    <xf numFmtId="0" fontId="0" fillId="0" borderId="0" xfId="0" applyFont="1" applyBorder="1" applyAlignment="1">
      <alignment horizontal="center"/>
    </xf>
    <xf numFmtId="0" fontId="0" fillId="0" borderId="0" xfId="0" applyAlignment="1">
      <alignment horizontal="center"/>
    </xf>
    <xf numFmtId="0" fontId="3" fillId="7" borderId="1" xfId="0" applyFont="1" applyFill="1" applyBorder="1" applyAlignment="1">
      <alignment horizontal="center" vertical="center" wrapText="1"/>
    </xf>
    <xf numFmtId="165" fontId="3" fillId="7" borderId="1" xfId="1" applyNumberFormat="1" applyFont="1" applyFill="1" applyBorder="1" applyAlignment="1">
      <alignment horizontal="center" vertical="center" wrapText="1"/>
    </xf>
    <xf numFmtId="2" fontId="3" fillId="8" borderId="1" xfId="0" applyNumberFormat="1" applyFont="1" applyFill="1" applyBorder="1" applyAlignment="1">
      <alignment horizontal="center" vertical="center" wrapText="1"/>
    </xf>
    <xf numFmtId="2" fontId="3" fillId="5" borderId="1" xfId="0" applyNumberFormat="1" applyFont="1" applyFill="1" applyBorder="1" applyAlignment="1">
      <alignment horizontal="center" vertical="center" wrapText="1"/>
    </xf>
    <xf numFmtId="0" fontId="7" fillId="3" borderId="2" xfId="0" applyFont="1" applyFill="1" applyBorder="1" applyAlignment="1">
      <alignment horizontal="center" textRotation="90" wrapText="1"/>
    </xf>
    <xf numFmtId="0" fontId="7" fillId="3" borderId="3" xfId="0" applyFont="1" applyFill="1" applyBorder="1" applyAlignment="1">
      <alignment horizontal="center" textRotation="90" wrapText="1"/>
    </xf>
    <xf numFmtId="0" fontId="8" fillId="4" borderId="4" xfId="0" applyFont="1" applyFill="1" applyBorder="1" applyAlignment="1">
      <alignment horizontal="center" textRotation="90" wrapText="1"/>
    </xf>
    <xf numFmtId="0" fontId="7" fillId="4" borderId="3" xfId="0" applyFont="1" applyFill="1" applyBorder="1" applyAlignment="1">
      <alignment horizontal="center" textRotation="90" wrapText="1"/>
    </xf>
    <xf numFmtId="0" fontId="9" fillId="5" borderId="5" xfId="0" applyFont="1" applyFill="1" applyBorder="1" applyAlignment="1">
      <alignment horizontal="center" textRotation="90" wrapText="1"/>
    </xf>
    <xf numFmtId="0" fontId="9" fillId="6" borderId="4" xfId="0" applyFont="1" applyFill="1" applyBorder="1" applyAlignment="1">
      <alignment horizontal="center" textRotation="90" wrapText="1"/>
    </xf>
    <xf numFmtId="0" fontId="7" fillId="0" borderId="3" xfId="0" applyFont="1" applyBorder="1" applyAlignment="1">
      <alignment horizontal="center" textRotation="90" wrapText="1"/>
    </xf>
    <xf numFmtId="0" fontId="9" fillId="0" borderId="5" xfId="0" applyFont="1" applyBorder="1" applyAlignment="1">
      <alignment horizontal="center" textRotation="90" wrapText="1"/>
    </xf>
    <xf numFmtId="0" fontId="9" fillId="0" borderId="6" xfId="0" applyFont="1" applyBorder="1" applyAlignment="1">
      <alignment horizontal="center" textRotation="90" wrapText="1"/>
    </xf>
    <xf numFmtId="0" fontId="0" fillId="0" borderId="1" xfId="0" applyBorder="1" applyAlignment="1">
      <alignment horizontal="left" vertical="center" wrapText="1"/>
    </xf>
    <xf numFmtId="0" fontId="0" fillId="0" borderId="7" xfId="0" applyBorder="1" applyAlignment="1">
      <alignment horizontal="left" vertical="center" wrapText="1"/>
    </xf>
    <xf numFmtId="165" fontId="0" fillId="0" borderId="1" xfId="1" applyNumberFormat="1" applyFont="1" applyBorder="1" applyAlignment="1">
      <alignment horizontal="center" vertical="center" wrapText="1"/>
    </xf>
    <xf numFmtId="2" fontId="0" fillId="3" borderId="1" xfId="0" applyNumberFormat="1" applyFont="1" applyFill="1" applyBorder="1" applyAlignment="1">
      <alignment horizontal="center" vertical="center" wrapText="1"/>
    </xf>
    <xf numFmtId="0" fontId="10" fillId="3" borderId="8" xfId="0" applyFont="1" applyFill="1" applyBorder="1" applyAlignment="1">
      <alignment horizontal="center" vertical="center"/>
    </xf>
    <xf numFmtId="0" fontId="10" fillId="3" borderId="1" xfId="0" applyFont="1" applyFill="1" applyBorder="1" applyAlignment="1">
      <alignment horizontal="center" vertical="center"/>
    </xf>
    <xf numFmtId="2" fontId="11" fillId="4"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xf>
    <xf numFmtId="2" fontId="10" fillId="4" borderId="1" xfId="0" applyNumberFormat="1" applyFont="1" applyFill="1" applyBorder="1" applyAlignment="1">
      <alignment horizontal="center" vertical="center" wrapText="1"/>
    </xf>
    <xf numFmtId="2" fontId="10" fillId="5" borderId="9" xfId="0" applyNumberFormat="1" applyFont="1" applyFill="1" applyBorder="1" applyAlignment="1">
      <alignment horizontal="center" vertical="center"/>
    </xf>
    <xf numFmtId="2" fontId="9" fillId="6" borderId="10" xfId="0" applyNumberFormat="1" applyFont="1" applyFill="1" applyBorder="1" applyAlignment="1">
      <alignment vertical="center"/>
    </xf>
    <xf numFmtId="1" fontId="7" fillId="0" borderId="1" xfId="0" applyNumberFormat="1" applyFont="1" applyFill="1" applyBorder="1" applyAlignment="1">
      <alignment vertical="center"/>
    </xf>
    <xf numFmtId="0" fontId="9" fillId="0" borderId="1" xfId="0" applyFont="1" applyFill="1" applyBorder="1" applyAlignment="1">
      <alignment vertical="center"/>
    </xf>
    <xf numFmtId="0" fontId="7" fillId="0" borderId="1" xfId="0" applyFont="1" applyFill="1" applyBorder="1" applyAlignment="1">
      <alignment vertical="center" wrapText="1"/>
    </xf>
    <xf numFmtId="2" fontId="10" fillId="3" borderId="1" xfId="0" applyNumberFormat="1" applyFont="1" applyFill="1" applyBorder="1" applyAlignment="1">
      <alignment horizontal="center" vertical="center" wrapText="1"/>
    </xf>
    <xf numFmtId="2" fontId="0" fillId="3" borderId="1" xfId="0" applyNumberFormat="1" applyFill="1" applyBorder="1" applyAlignment="1">
      <alignment horizontal="center" vertical="center" wrapText="1"/>
    </xf>
    <xf numFmtId="0" fontId="0" fillId="0" borderId="0" xfId="0" applyAlignment="1"/>
    <xf numFmtId="2" fontId="0" fillId="0" borderId="0" xfId="0" applyNumberFormat="1" applyFont="1" applyBorder="1" applyAlignment="1">
      <alignment horizontal="center"/>
    </xf>
    <xf numFmtId="2" fontId="0" fillId="0" borderId="0" xfId="0" applyNumberFormat="1" applyFont="1" applyBorder="1" applyAlignment="1"/>
    <xf numFmtId="0" fontId="2" fillId="0" borderId="0" xfId="0" applyFont="1" applyBorder="1" applyAlignment="1"/>
    <xf numFmtId="0" fontId="0" fillId="0" borderId="0" xfId="0" applyFont="1" applyBorder="1" applyAlignment="1">
      <alignment wrapText="1"/>
    </xf>
    <xf numFmtId="2" fontId="0" fillId="0" borderId="0" xfId="0" applyNumberFormat="1" applyAlignment="1">
      <alignment horizontal="center"/>
    </xf>
    <xf numFmtId="2" fontId="0" fillId="0" borderId="0" xfId="0" applyNumberFormat="1"/>
    <xf numFmtId="0" fontId="0" fillId="0" borderId="0" xfId="0" applyFont="1" applyBorder="1" applyAlignment="1">
      <alignment horizontal="center" wrapText="1"/>
    </xf>
    <xf numFmtId="0" fontId="2" fillId="0" borderId="0" xfId="0" applyFont="1" applyBorder="1" applyAlignment="1">
      <alignment horizontal="center"/>
    </xf>
    <xf numFmtId="0" fontId="13" fillId="2" borderId="11" xfId="0" applyFont="1" applyFill="1" applyBorder="1" applyAlignment="1">
      <alignment horizontal="center" vertical="center" wrapText="1"/>
    </xf>
    <xf numFmtId="0" fontId="14" fillId="2" borderId="12" xfId="0" applyFont="1" applyFill="1" applyBorder="1" applyAlignment="1">
      <alignment horizontal="center" vertical="center" wrapText="1"/>
    </xf>
    <xf numFmtId="164" fontId="14" fillId="2" borderId="12" xfId="0" applyNumberFormat="1" applyFont="1" applyFill="1" applyBorder="1" applyAlignment="1">
      <alignment horizontal="center" vertical="center" wrapText="1"/>
    </xf>
    <xf numFmtId="166" fontId="14" fillId="2" borderId="12" xfId="0" applyNumberFormat="1"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5" borderId="12" xfId="0" applyFont="1" applyFill="1" applyBorder="1" applyAlignment="1">
      <alignment horizontal="center" vertical="center" wrapText="1"/>
    </xf>
    <xf numFmtId="0" fontId="0" fillId="3" borderId="4" xfId="0" applyFont="1" applyFill="1" applyBorder="1" applyAlignment="1">
      <alignment horizontal="center" textRotation="90" wrapText="1"/>
    </xf>
    <xf numFmtId="0" fontId="0" fillId="3" borderId="3" xfId="0" applyFont="1" applyFill="1" applyBorder="1" applyAlignment="1">
      <alignment horizontal="center" textRotation="90" wrapText="1"/>
    </xf>
    <xf numFmtId="0" fontId="0" fillId="4" borderId="4" xfId="0" applyFont="1" applyFill="1" applyBorder="1" applyAlignment="1">
      <alignment horizontal="center" textRotation="90" wrapText="1"/>
    </xf>
    <xf numFmtId="0" fontId="0" fillId="4" borderId="3" xfId="0" applyFont="1" applyFill="1" applyBorder="1" applyAlignment="1">
      <alignment horizontal="center" textRotation="90" wrapText="1"/>
    </xf>
    <xf numFmtId="0" fontId="2" fillId="5" borderId="5" xfId="0" applyFont="1" applyFill="1" applyBorder="1" applyAlignment="1">
      <alignment horizontal="center" textRotation="90" wrapText="1"/>
    </xf>
    <xf numFmtId="0" fontId="2" fillId="6" borderId="4" xfId="0" applyFont="1" applyFill="1" applyBorder="1" applyAlignment="1">
      <alignment horizontal="center" textRotation="90" wrapText="1"/>
    </xf>
    <xf numFmtId="0" fontId="0" fillId="0" borderId="3" xfId="0" applyFont="1" applyBorder="1" applyAlignment="1">
      <alignment horizontal="center" textRotation="90" wrapText="1"/>
    </xf>
    <xf numFmtId="0" fontId="2" fillId="0" borderId="5" xfId="0" applyFont="1" applyBorder="1" applyAlignment="1">
      <alignment horizontal="center" textRotation="90" wrapText="1"/>
    </xf>
    <xf numFmtId="0" fontId="0" fillId="0" borderId="6" xfId="0" applyFont="1" applyBorder="1" applyAlignment="1">
      <alignment horizontal="center" textRotation="90" wrapText="1"/>
    </xf>
    <xf numFmtId="0" fontId="0" fillId="0" borderId="13"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vertical="center" wrapText="1"/>
    </xf>
    <xf numFmtId="164" fontId="0" fillId="0" borderId="1" xfId="0" applyNumberFormat="1" applyFont="1" applyBorder="1" applyAlignment="1">
      <alignment horizontal="center" vertical="center" wrapText="1"/>
    </xf>
    <xf numFmtId="166" fontId="0" fillId="0" borderId="1" xfId="0" applyNumberFormat="1" applyFont="1" applyBorder="1" applyAlignment="1">
      <alignment horizontal="center" vertical="center" wrapText="1"/>
    </xf>
    <xf numFmtId="2" fontId="13" fillId="8" borderId="1" xfId="0" applyNumberFormat="1" applyFont="1" applyFill="1" applyBorder="1" applyAlignment="1">
      <alignment horizontal="center" vertical="center" wrapText="1"/>
    </xf>
    <xf numFmtId="2" fontId="13" fillId="5" borderId="1" xfId="0" applyNumberFormat="1" applyFont="1" applyFill="1" applyBorder="1" applyAlignment="1">
      <alignment horizontal="center" vertical="center" wrapText="1"/>
    </xf>
    <xf numFmtId="2" fontId="0" fillId="3" borderId="14" xfId="0" applyNumberFormat="1" applyFill="1" applyBorder="1" applyAlignment="1">
      <alignment horizontal="center" vertical="center" wrapText="1"/>
    </xf>
    <xf numFmtId="0" fontId="0" fillId="3" borderId="14" xfId="0" applyFont="1" applyFill="1" applyBorder="1" applyAlignment="1">
      <alignment horizontal="center" vertical="center"/>
    </xf>
    <xf numFmtId="0" fontId="0" fillId="3" borderId="14" xfId="0" applyFont="1" applyFill="1" applyBorder="1" applyAlignment="1">
      <alignment vertical="center"/>
    </xf>
    <xf numFmtId="2" fontId="2" fillId="6" borderId="15" xfId="0" applyNumberFormat="1" applyFont="1" applyFill="1" applyBorder="1" applyAlignment="1">
      <alignment vertical="center"/>
    </xf>
    <xf numFmtId="2" fontId="16" fillId="3" borderId="1" xfId="0" applyNumberFormat="1" applyFont="1" applyFill="1" applyBorder="1" applyAlignment="1">
      <alignment horizontal="center" vertical="center" wrapText="1"/>
    </xf>
    <xf numFmtId="0" fontId="0" fillId="3" borderId="1" xfId="0" applyFont="1" applyFill="1" applyBorder="1" applyAlignment="1">
      <alignment vertical="center"/>
    </xf>
    <xf numFmtId="0" fontId="0" fillId="0" borderId="13" xfId="0" applyFont="1" applyFill="1" applyBorder="1" applyAlignment="1">
      <alignment horizontal="center" vertical="center" wrapText="1"/>
    </xf>
    <xf numFmtId="0" fontId="0" fillId="0" borderId="1" xfId="0" applyFont="1" applyFill="1" applyBorder="1" applyAlignment="1">
      <alignment horizontal="center" vertical="center" wrapText="1"/>
    </xf>
    <xf numFmtId="166" fontId="0" fillId="0" borderId="1" xfId="0" applyNumberFormat="1" applyFont="1" applyFill="1" applyBorder="1" applyAlignment="1">
      <alignment horizontal="center" vertical="center" wrapText="1"/>
    </xf>
    <xf numFmtId="0" fontId="0" fillId="0" borderId="0" xfId="0" applyFont="1" applyBorder="1" applyAlignment="1">
      <alignment vertical="center"/>
    </xf>
    <xf numFmtId="0" fontId="3" fillId="7" borderId="1" xfId="2" applyFont="1" applyFill="1" applyBorder="1" applyAlignment="1">
      <alignment horizontal="center" vertical="center" wrapText="1"/>
    </xf>
    <xf numFmtId="2" fontId="3" fillId="5" borderId="1" xfId="2" applyNumberFormat="1" applyFont="1" applyFill="1" applyBorder="1" applyAlignment="1">
      <alignment horizontal="center" vertical="center" wrapText="1"/>
    </xf>
    <xf numFmtId="2" fontId="3" fillId="7" borderId="1" xfId="2" applyNumberFormat="1" applyFont="1" applyFill="1" applyBorder="1" applyAlignment="1">
      <alignment horizontal="center" vertical="center" wrapText="1"/>
    </xf>
    <xf numFmtId="165" fontId="3" fillId="7" borderId="1" xfId="3" applyNumberFormat="1" applyFont="1" applyFill="1" applyBorder="1" applyAlignment="1">
      <alignment horizontal="center" vertical="center" wrapText="1"/>
    </xf>
    <xf numFmtId="0" fontId="0" fillId="0" borderId="1" xfId="0" applyFill="1" applyBorder="1" applyAlignment="1">
      <alignment vertical="center" wrapText="1"/>
    </xf>
    <xf numFmtId="164" fontId="0" fillId="0" borderId="1" xfId="0" applyNumberFormat="1" applyFill="1" applyBorder="1" applyAlignment="1">
      <alignment vertical="center" wrapText="1"/>
    </xf>
    <xf numFmtId="2" fontId="2" fillId="6" borderId="1" xfId="0" applyNumberFormat="1" applyFont="1" applyFill="1" applyBorder="1" applyAlignment="1">
      <alignment vertical="center"/>
    </xf>
    <xf numFmtId="2" fontId="4" fillId="3" borderId="1" xfId="0" applyNumberFormat="1" applyFont="1" applyFill="1" applyBorder="1" applyAlignment="1">
      <alignment horizontal="center" vertical="center" wrapText="1"/>
    </xf>
    <xf numFmtId="0" fontId="0" fillId="9" borderId="1" xfId="0" applyFont="1" applyFill="1" applyBorder="1" applyAlignment="1">
      <alignment horizontal="center" textRotation="90" wrapText="1"/>
    </xf>
    <xf numFmtId="0" fontId="2" fillId="10" borderId="1" xfId="0" applyFont="1" applyFill="1" applyBorder="1" applyAlignment="1">
      <alignment horizontal="center" textRotation="90" wrapText="1"/>
    </xf>
    <xf numFmtId="2" fontId="0" fillId="3" borderId="1" xfId="4" applyNumberFormat="1" applyFont="1" applyFill="1" applyBorder="1" applyAlignment="1">
      <alignment horizontal="center" vertical="center" wrapText="1"/>
    </xf>
    <xf numFmtId="0" fontId="0" fillId="9" borderId="1" xfId="0" applyFont="1" applyFill="1" applyBorder="1" applyAlignment="1">
      <alignment horizontal="center" vertical="center"/>
    </xf>
    <xf numFmtId="2" fontId="9" fillId="10" borderId="1" xfId="0" applyNumberFormat="1" applyFont="1" applyFill="1" applyBorder="1" applyAlignment="1">
      <alignment vertical="center"/>
    </xf>
    <xf numFmtId="2" fontId="9" fillId="6" borderId="1" xfId="0" applyNumberFormat="1" applyFont="1" applyFill="1" applyBorder="1" applyAlignment="1">
      <alignment vertical="center"/>
    </xf>
    <xf numFmtId="2" fontId="4" fillId="8" borderId="1" xfId="0" applyNumberFormat="1" applyFont="1" applyFill="1" applyBorder="1" applyAlignment="1">
      <alignment horizontal="center" vertical="center" wrapText="1"/>
    </xf>
    <xf numFmtId="0" fontId="0" fillId="8" borderId="1" xfId="0" applyFont="1" applyFill="1" applyBorder="1" applyAlignment="1">
      <alignment vertical="center"/>
    </xf>
    <xf numFmtId="0" fontId="0" fillId="8" borderId="15" xfId="0" applyFont="1" applyFill="1" applyBorder="1" applyAlignment="1">
      <alignment vertical="center"/>
    </xf>
    <xf numFmtId="2" fontId="2" fillId="8" borderId="9" xfId="0" applyNumberFormat="1" applyFont="1" applyFill="1" applyBorder="1" applyAlignment="1">
      <alignment vertical="center"/>
    </xf>
    <xf numFmtId="2" fontId="2" fillId="8" borderId="15" xfId="0" applyNumberFormat="1" applyFont="1" applyFill="1" applyBorder="1" applyAlignment="1">
      <alignment vertical="center"/>
    </xf>
    <xf numFmtId="0" fontId="2" fillId="0" borderId="9" xfId="0" applyFont="1" applyFill="1" applyBorder="1" applyAlignment="1">
      <alignment vertical="center"/>
    </xf>
    <xf numFmtId="0" fontId="0" fillId="0" borderId="16" xfId="0" applyFont="1" applyFill="1" applyBorder="1" applyAlignment="1">
      <alignment vertical="center" wrapText="1"/>
    </xf>
    <xf numFmtId="2" fontId="0" fillId="8" borderId="1" xfId="0" applyNumberFormat="1" applyFill="1" applyBorder="1" applyAlignment="1">
      <alignment horizontal="center" vertical="center"/>
    </xf>
    <xf numFmtId="2" fontId="0" fillId="8" borderId="1" xfId="0" applyNumberFormat="1" applyFill="1" applyBorder="1" applyAlignment="1">
      <alignment horizontal="center" vertical="center" wrapText="1"/>
    </xf>
    <xf numFmtId="0" fontId="18" fillId="0" borderId="0" xfId="0" applyFont="1" applyBorder="1" applyAlignment="1">
      <alignment horizontal="center"/>
    </xf>
    <xf numFmtId="0" fontId="19" fillId="11" borderId="1" xfId="0" applyFont="1" applyFill="1" applyBorder="1" applyAlignment="1" applyProtection="1">
      <alignment horizontal="center" vertical="center" wrapText="1"/>
      <protection locked="0"/>
    </xf>
    <xf numFmtId="2" fontId="3" fillId="10" borderId="1" xfId="2" applyNumberFormat="1" applyFont="1" applyFill="1" applyBorder="1" applyAlignment="1">
      <alignment horizontal="center" vertical="center" wrapText="1"/>
    </xf>
    <xf numFmtId="0" fontId="20" fillId="0" borderId="1" xfId="0" applyFont="1" applyFill="1" applyBorder="1" applyAlignment="1" applyProtection="1">
      <alignment horizontal="left" vertical="center"/>
      <protection locked="0"/>
    </xf>
    <xf numFmtId="0" fontId="20" fillId="0" borderId="1" xfId="0" applyFont="1" applyFill="1" applyBorder="1" applyAlignment="1" applyProtection="1">
      <alignment horizontal="left" vertical="center" wrapText="1"/>
      <protection locked="0"/>
    </xf>
    <xf numFmtId="0" fontId="20" fillId="0" borderId="1" xfId="0" applyNumberFormat="1" applyFont="1" applyFill="1" applyBorder="1" applyAlignment="1" applyProtection="1">
      <alignment horizontal="center" vertical="center"/>
      <protection locked="0"/>
    </xf>
    <xf numFmtId="0" fontId="20" fillId="0" borderId="1" xfId="5" applyFont="1" applyFill="1" applyBorder="1" applyAlignment="1" applyProtection="1">
      <alignment horizontal="left" vertical="center" wrapText="1"/>
      <protection locked="0"/>
    </xf>
    <xf numFmtId="0" fontId="20" fillId="0" borderId="1" xfId="5" applyFont="1" applyFill="1" applyBorder="1" applyAlignment="1" applyProtection="1">
      <alignment vertical="center" wrapText="1"/>
      <protection locked="0"/>
    </xf>
    <xf numFmtId="42" fontId="20" fillId="0" borderId="1" xfId="6" applyNumberFormat="1" applyFont="1" applyFill="1" applyBorder="1" applyAlignment="1" applyProtection="1">
      <alignment horizontal="center" vertical="center" wrapText="1"/>
      <protection locked="0"/>
    </xf>
    <xf numFmtId="42" fontId="20" fillId="0" borderId="1" xfId="1" applyNumberFormat="1" applyFont="1" applyFill="1" applyBorder="1" applyAlignment="1" applyProtection="1">
      <alignment horizontal="center" vertical="center" wrapText="1"/>
      <protection locked="0"/>
    </xf>
    <xf numFmtId="2" fontId="20" fillId="10" borderId="1" xfId="0" applyNumberFormat="1" applyFont="1" applyFill="1" applyBorder="1" applyAlignment="1" applyProtection="1">
      <alignment horizontal="center" vertical="center"/>
      <protection locked="0"/>
    </xf>
    <xf numFmtId="0" fontId="4" fillId="0" borderId="1" xfId="0" applyFont="1" applyFill="1" applyBorder="1" applyAlignment="1">
      <alignment horizontal="left" vertical="center" wrapText="1"/>
    </xf>
    <xf numFmtId="0" fontId="23" fillId="0" borderId="0" xfId="0" applyFont="1" applyBorder="1" applyAlignment="1"/>
    <xf numFmtId="0" fontId="5" fillId="0" borderId="0" xfId="0" applyFont="1" applyBorder="1" applyAlignment="1">
      <alignment horizontal="right"/>
    </xf>
    <xf numFmtId="0" fontId="0" fillId="9" borderId="4" xfId="0" applyFont="1" applyFill="1" applyBorder="1" applyAlignment="1">
      <alignment horizontal="center" textRotation="90" wrapText="1"/>
    </xf>
    <xf numFmtId="0" fontId="0" fillId="9" borderId="3" xfId="0" applyFont="1" applyFill="1" applyBorder="1" applyAlignment="1">
      <alignment horizontal="center" textRotation="90" wrapText="1"/>
    </xf>
    <xf numFmtId="0" fontId="2" fillId="10" borderId="5" xfId="0" applyFont="1" applyFill="1" applyBorder="1" applyAlignment="1">
      <alignment horizontal="center" textRotation="90" wrapText="1"/>
    </xf>
    <xf numFmtId="1" fontId="16" fillId="0" borderId="1" xfId="4" applyNumberFormat="1" applyFont="1" applyFill="1" applyBorder="1" applyAlignment="1">
      <alignment vertical="center"/>
    </xf>
    <xf numFmtId="1" fontId="1" fillId="0" borderId="1" xfId="4" applyNumberFormat="1" applyFont="1" applyFill="1" applyBorder="1" applyAlignment="1">
      <alignment vertical="center" wrapText="1"/>
    </xf>
    <xf numFmtId="1" fontId="16" fillId="0" borderId="1" xfId="4" applyNumberFormat="1" applyFont="1" applyFill="1" applyBorder="1" applyAlignment="1">
      <alignment vertical="center" wrapText="1"/>
    </xf>
    <xf numFmtId="2" fontId="1" fillId="0" borderId="1" xfId="7" applyNumberFormat="1" applyFill="1" applyBorder="1" applyAlignment="1">
      <alignment horizontal="center" vertical="center"/>
    </xf>
    <xf numFmtId="2" fontId="0" fillId="10" borderId="1" xfId="0" applyNumberFormat="1" applyFont="1" applyFill="1" applyBorder="1" applyAlignment="1">
      <alignment horizontal="center" vertical="center" wrapText="1"/>
    </xf>
    <xf numFmtId="166" fontId="1" fillId="0" borderId="1" xfId="7" applyNumberFormat="1" applyFill="1" applyBorder="1" applyAlignment="1">
      <alignment horizontal="center" vertical="center"/>
    </xf>
    <xf numFmtId="0" fontId="0" fillId="9" borderId="15" xfId="0" applyFont="1" applyFill="1" applyBorder="1" applyAlignment="1">
      <alignment horizontal="center" vertical="center"/>
    </xf>
    <xf numFmtId="2" fontId="2" fillId="10" borderId="9" xfId="0" applyNumberFormat="1" applyFont="1" applyFill="1" applyBorder="1" applyAlignment="1">
      <alignment horizontal="center" vertical="center"/>
    </xf>
    <xf numFmtId="0" fontId="0" fillId="0" borderId="17" xfId="0" applyFont="1" applyFill="1" applyBorder="1" applyAlignment="1">
      <alignment vertical="center" wrapText="1"/>
    </xf>
    <xf numFmtId="0" fontId="2" fillId="0" borderId="18" xfId="0" applyFont="1" applyFill="1" applyBorder="1" applyAlignment="1">
      <alignment vertical="center"/>
    </xf>
    <xf numFmtId="1" fontId="16" fillId="0" borderId="14" xfId="4" applyNumberFormat="1" applyFont="1" applyFill="1" applyBorder="1" applyAlignment="1">
      <alignment vertical="center" wrapText="1"/>
    </xf>
    <xf numFmtId="165" fontId="0" fillId="0" borderId="1" xfId="3" applyNumberFormat="1" applyFont="1" applyBorder="1" applyAlignment="1">
      <alignment horizontal="center" vertical="center" wrapText="1"/>
    </xf>
    <xf numFmtId="0" fontId="0" fillId="9" borderId="15" xfId="0" applyFont="1" applyFill="1" applyBorder="1" applyAlignment="1">
      <alignment vertical="center"/>
    </xf>
    <xf numFmtId="2" fontId="2" fillId="10" borderId="9" xfId="0" applyNumberFormat="1" applyFont="1" applyFill="1" applyBorder="1" applyAlignment="1">
      <alignment vertical="center"/>
    </xf>
    <xf numFmtId="0" fontId="16" fillId="7" borderId="12" xfId="0" applyFont="1" applyFill="1" applyBorder="1" applyAlignment="1">
      <alignment horizontal="center" vertical="center" wrapText="1"/>
    </xf>
    <xf numFmtId="0" fontId="0" fillId="0" borderId="1" xfId="0" applyBorder="1" applyAlignment="1">
      <alignment horizontal="center" vertical="center" wrapText="1"/>
    </xf>
    <xf numFmtId="0" fontId="19" fillId="12" borderId="1" xfId="0" applyFont="1" applyFill="1" applyBorder="1" applyAlignment="1" applyProtection="1">
      <alignment horizontal="center" vertical="center" wrapText="1"/>
      <protection locked="0"/>
    </xf>
    <xf numFmtId="0" fontId="19" fillId="13" borderId="1" xfId="0" applyFont="1" applyFill="1" applyBorder="1" applyAlignment="1" applyProtection="1">
      <alignment horizontal="center" vertical="center" wrapText="1"/>
      <protection locked="0"/>
    </xf>
    <xf numFmtId="0" fontId="20" fillId="14" borderId="1" xfId="0" applyFont="1" applyFill="1" applyBorder="1" applyAlignment="1" applyProtection="1">
      <alignment horizontal="left" vertical="center" wrapText="1"/>
      <protection locked="0"/>
    </xf>
    <xf numFmtId="2" fontId="20" fillId="0" borderId="1" xfId="0" applyNumberFormat="1" applyFont="1" applyFill="1" applyBorder="1" applyAlignment="1" applyProtection="1">
      <alignment horizontal="center" vertical="center"/>
      <protection locked="0"/>
    </xf>
    <xf numFmtId="2" fontId="20" fillId="3" borderId="1" xfId="0" applyNumberFormat="1" applyFont="1" applyFill="1" applyBorder="1" applyAlignment="1" applyProtection="1">
      <alignment horizontal="center" vertical="center"/>
      <protection locked="0"/>
    </xf>
    <xf numFmtId="0" fontId="24" fillId="0" borderId="1" xfId="0" applyFont="1" applyFill="1" applyBorder="1" applyAlignment="1" applyProtection="1">
      <alignment horizontal="left" vertical="center" wrapText="1"/>
      <protection locked="0"/>
    </xf>
    <xf numFmtId="0" fontId="0" fillId="0" borderId="0" xfId="0" applyAlignment="1">
      <alignment horizontal="left" vertical="center" wrapText="1"/>
    </xf>
    <xf numFmtId="0" fontId="25" fillId="0" borderId="0" xfId="0" applyFont="1" applyAlignment="1">
      <alignment horizontal="left" vertical="center"/>
    </xf>
    <xf numFmtId="0" fontId="25" fillId="0" borderId="0" xfId="0" applyFont="1" applyAlignment="1">
      <alignment horizontal="left" vertical="center" wrapText="1"/>
    </xf>
    <xf numFmtId="165" fontId="12" fillId="0" borderId="0" xfId="1" applyNumberFormat="1" applyFont="1" applyAlignment="1">
      <alignment horizontal="left" vertical="center" wrapText="1"/>
    </xf>
    <xf numFmtId="165" fontId="3" fillId="0" borderId="0" xfId="1" applyNumberFormat="1" applyFont="1" applyAlignment="1">
      <alignment horizontal="left" vertical="center" wrapText="1"/>
    </xf>
    <xf numFmtId="2" fontId="3" fillId="8" borderId="0" xfId="0" applyNumberFormat="1" applyFont="1" applyFill="1" applyAlignment="1">
      <alignment horizontal="center" vertical="center" wrapText="1"/>
    </xf>
    <xf numFmtId="2" fontId="3" fillId="0" borderId="0" xfId="0" applyNumberFormat="1" applyFont="1" applyAlignment="1">
      <alignment horizontal="center" vertical="center" wrapText="1"/>
    </xf>
    <xf numFmtId="165" fontId="0" fillId="0" borderId="0" xfId="1" applyNumberFormat="1" applyFont="1" applyAlignment="1">
      <alignment horizontal="center" vertical="center" wrapText="1"/>
    </xf>
    <xf numFmtId="2" fontId="3" fillId="0" borderId="0" xfId="0" applyNumberFormat="1" applyFont="1" applyAlignment="1">
      <alignment horizontal="center" vertical="center"/>
    </xf>
    <xf numFmtId="1" fontId="0" fillId="0" borderId="0" xfId="0" applyNumberFormat="1" applyAlignment="1">
      <alignment horizontal="center" vertical="center" wrapText="1"/>
    </xf>
    <xf numFmtId="1" fontId="0" fillId="0" borderId="0" xfId="1" applyNumberFormat="1" applyFont="1" applyAlignment="1">
      <alignment horizontal="center" vertical="center" wrapText="1"/>
    </xf>
    <xf numFmtId="1" fontId="3" fillId="8" borderId="0" xfId="0" applyNumberFormat="1" applyFont="1" applyFill="1" applyAlignment="1">
      <alignment horizontal="center" vertical="center" wrapText="1"/>
    </xf>
    <xf numFmtId="1" fontId="3" fillId="0" borderId="0" xfId="0" applyNumberFormat="1" applyFont="1" applyAlignment="1">
      <alignment horizontal="center" vertical="center" wrapText="1"/>
    </xf>
    <xf numFmtId="0" fontId="26" fillId="7" borderId="1" xfId="0" applyFont="1" applyFill="1" applyBorder="1" applyAlignment="1">
      <alignment horizontal="center" vertical="center" wrapText="1"/>
    </xf>
    <xf numFmtId="165" fontId="26" fillId="7" borderId="1" xfId="1" applyNumberFormat="1" applyFont="1" applyFill="1" applyBorder="1" applyAlignment="1">
      <alignment horizontal="center" vertical="center" wrapText="1"/>
    </xf>
    <xf numFmtId="2" fontId="26" fillId="8" borderId="1" xfId="0" applyNumberFormat="1" applyFont="1" applyFill="1" applyBorder="1" applyAlignment="1">
      <alignment horizontal="center" vertical="center" wrapText="1"/>
    </xf>
    <xf numFmtId="2" fontId="26" fillId="5" borderId="1" xfId="0" applyNumberFormat="1" applyFont="1" applyFill="1" applyBorder="1" applyAlignment="1">
      <alignment horizontal="center" vertical="center" wrapText="1"/>
    </xf>
    <xf numFmtId="2" fontId="26" fillId="7" borderId="1" xfId="0" applyNumberFormat="1" applyFont="1" applyFill="1" applyBorder="1" applyAlignment="1">
      <alignment horizontal="center" vertical="center" wrapText="1"/>
    </xf>
    <xf numFmtId="0" fontId="10" fillId="3" borderId="1" xfId="0" applyFont="1" applyFill="1" applyBorder="1" applyAlignment="1">
      <alignment horizontal="center" textRotation="90" wrapText="1"/>
    </xf>
    <xf numFmtId="0" fontId="11" fillId="4" borderId="1" xfId="0" applyFont="1" applyFill="1" applyBorder="1" applyAlignment="1">
      <alignment horizontal="center" textRotation="90" wrapText="1"/>
    </xf>
    <xf numFmtId="0" fontId="10" fillId="4" borderId="1" xfId="0" applyFont="1" applyFill="1" applyBorder="1" applyAlignment="1">
      <alignment horizontal="center" textRotation="90" wrapText="1"/>
    </xf>
    <xf numFmtId="0" fontId="26" fillId="5" borderId="1" xfId="0" applyFont="1" applyFill="1" applyBorder="1" applyAlignment="1">
      <alignment horizontal="center" textRotation="90" wrapText="1"/>
    </xf>
    <xf numFmtId="0" fontId="26" fillId="6" borderId="1" xfId="0" applyFont="1" applyFill="1" applyBorder="1" applyAlignment="1">
      <alignment horizontal="center" textRotation="90" wrapText="1"/>
    </xf>
    <xf numFmtId="0" fontId="10" fillId="0" borderId="1" xfId="0" applyFont="1" applyBorder="1" applyAlignment="1">
      <alignment horizontal="center" textRotation="90" wrapText="1"/>
    </xf>
    <xf numFmtId="0" fontId="26" fillId="0" borderId="1" xfId="0" applyFont="1" applyBorder="1" applyAlignment="1">
      <alignment horizontal="center" textRotation="90" wrapText="1"/>
    </xf>
    <xf numFmtId="0" fontId="16" fillId="0" borderId="1" xfId="0" applyFont="1" applyBorder="1" applyAlignment="1">
      <alignment horizontal="left" vertical="center" wrapText="1"/>
    </xf>
    <xf numFmtId="165" fontId="16" fillId="0" borderId="1" xfId="1" applyNumberFormat="1" applyFont="1" applyBorder="1" applyAlignment="1">
      <alignment horizontal="center" vertical="center" wrapText="1"/>
    </xf>
    <xf numFmtId="2" fontId="9" fillId="8" borderId="1" xfId="0" applyNumberFormat="1" applyFont="1" applyFill="1" applyBorder="1" applyAlignment="1">
      <alignment horizontal="center" vertical="center" wrapText="1"/>
    </xf>
    <xf numFmtId="2" fontId="9" fillId="5" borderId="1" xfId="0" applyNumberFormat="1" applyFont="1" applyFill="1" applyBorder="1" applyAlignment="1">
      <alignment horizontal="center" vertical="center" wrapText="1"/>
    </xf>
    <xf numFmtId="1" fontId="16" fillId="0" borderId="1" xfId="0" applyNumberFormat="1" applyFont="1" applyBorder="1" applyAlignment="1">
      <alignment horizontal="center" vertical="center" wrapText="1"/>
    </xf>
    <xf numFmtId="0" fontId="7" fillId="3" borderId="1" xfId="0" applyFont="1" applyFill="1" applyBorder="1" applyAlignment="1">
      <alignment horizontal="center" vertical="center"/>
    </xf>
    <xf numFmtId="0" fontId="7" fillId="3" borderId="1" xfId="0" applyFont="1" applyFill="1" applyBorder="1" applyAlignment="1">
      <alignment vertical="center"/>
    </xf>
    <xf numFmtId="2" fontId="8" fillId="4" borderId="1" xfId="0" applyNumberFormat="1" applyFont="1" applyFill="1" applyBorder="1" applyAlignment="1">
      <alignment horizontal="center" vertical="center" wrapText="1"/>
    </xf>
    <xf numFmtId="0" fontId="7" fillId="4" borderId="1" xfId="0" applyFont="1" applyFill="1" applyBorder="1" applyAlignment="1">
      <alignment horizontal="center" vertical="center"/>
    </xf>
    <xf numFmtId="2" fontId="7" fillId="4" borderId="1" xfId="0" applyNumberFormat="1" applyFont="1" applyFill="1" applyBorder="1" applyAlignment="1">
      <alignment horizontal="center" vertical="center" wrapText="1"/>
    </xf>
    <xf numFmtId="2" fontId="9" fillId="5" borderId="1" xfId="0" applyNumberFormat="1" applyFont="1" applyFill="1" applyBorder="1" applyAlignment="1">
      <alignment horizontal="center" vertical="center"/>
    </xf>
    <xf numFmtId="0" fontId="16" fillId="0" borderId="7" xfId="0" applyFont="1" applyBorder="1" applyAlignment="1">
      <alignment horizontal="left" vertical="center" wrapText="1"/>
    </xf>
    <xf numFmtId="0" fontId="0" fillId="0" borderId="1" xfId="0" applyFont="1" applyBorder="1" applyAlignment="1"/>
    <xf numFmtId="0" fontId="10" fillId="0" borderId="1" xfId="0" applyFont="1" applyBorder="1" applyAlignment="1">
      <alignment horizontal="left" vertical="center" wrapText="1"/>
    </xf>
    <xf numFmtId="0" fontId="16" fillId="0" borderId="1" xfId="4" applyFont="1" applyFill="1" applyBorder="1" applyAlignment="1">
      <alignment vertical="center" wrapText="1"/>
    </xf>
    <xf numFmtId="0" fontId="0" fillId="0" borderId="1" xfId="0" applyBorder="1" applyAlignment="1">
      <alignment horizontal="left" vertical="center"/>
    </xf>
    <xf numFmtId="0" fontId="0" fillId="0" borderId="0" xfId="0" applyFont="1" applyBorder="1" applyAlignment="1">
      <alignment horizontal="center"/>
    </xf>
    <xf numFmtId="0" fontId="0" fillId="0" borderId="0" xfId="0" applyAlignment="1">
      <alignment horizontal="center"/>
    </xf>
    <xf numFmtId="0" fontId="5" fillId="0" borderId="19" xfId="0" applyFont="1" applyBorder="1" applyAlignment="1">
      <alignment horizontal="left"/>
    </xf>
    <xf numFmtId="0" fontId="18" fillId="0" borderId="19" xfId="0" applyFont="1" applyBorder="1" applyAlignment="1">
      <alignment horizontal="center"/>
    </xf>
    <xf numFmtId="0" fontId="0" fillId="0" borderId="0" xfId="0" applyFont="1" applyAlignment="1">
      <alignment horizontal="center"/>
    </xf>
    <xf numFmtId="0" fontId="0" fillId="0" borderId="0" xfId="0" applyFont="1" applyBorder="1" applyAlignment="1">
      <alignment horizontal="left"/>
    </xf>
    <xf numFmtId="0" fontId="0" fillId="0" borderId="0" xfId="0" applyAlignment="1">
      <alignment horizontal="left"/>
    </xf>
    <xf numFmtId="2" fontId="3" fillId="0" borderId="0" xfId="0" applyNumberFormat="1" applyFont="1" applyAlignment="1">
      <alignment vertical="center"/>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5" fillId="0" borderId="0" xfId="0" applyFont="1" applyBorder="1" applyAlignment="1">
      <alignment horizontal="center" vertical="center"/>
    </xf>
    <xf numFmtId="1" fontId="0" fillId="0" borderId="1" xfId="4" applyNumberFormat="1" applyFont="1" applyFill="1" applyBorder="1" applyAlignment="1">
      <alignment vertical="center" wrapText="1"/>
    </xf>
    <xf numFmtId="1" fontId="0" fillId="0" borderId="14" xfId="4" applyNumberFormat="1" applyFont="1" applyFill="1" applyBorder="1" applyAlignment="1">
      <alignment vertical="center" wrapText="1"/>
    </xf>
    <xf numFmtId="164" fontId="0" fillId="0" borderId="1" xfId="0" applyNumberFormat="1" applyFill="1" applyBorder="1" applyAlignment="1">
      <alignment horizontal="center" vertical="center" wrapText="1"/>
    </xf>
  </cellXfs>
  <cellStyles count="8">
    <cellStyle name="Currency" xfId="1" builtinId="4"/>
    <cellStyle name="Currency 2" xfId="6"/>
    <cellStyle name="Currency 5" xfId="3"/>
    <cellStyle name="Normal" xfId="0" builtinId="0"/>
    <cellStyle name="Normal 12" xfId="2"/>
    <cellStyle name="Normal 19 2" xfId="4"/>
    <cellStyle name="Normal 20" xfId="7"/>
    <cellStyle name="Normal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9</xdr:col>
      <xdr:colOff>0</xdr:colOff>
      <xdr:row>0</xdr:row>
      <xdr:rowOff>189998</xdr:rowOff>
    </xdr:from>
    <xdr:ext cx="2091343" cy="937629"/>
    <xdr:sp macro="" textlink="">
      <xdr:nvSpPr>
        <xdr:cNvPr id="2" name="Rectangle 1"/>
        <xdr:cNvSpPr/>
      </xdr:nvSpPr>
      <xdr:spPr>
        <a:xfrm>
          <a:off x="14782800" y="189998"/>
          <a:ext cx="2091343" cy="937629"/>
        </a:xfrm>
        <a:prstGeom prst="rect">
          <a:avLst/>
        </a:prstGeom>
        <a:noFill/>
      </xdr:spPr>
      <xdr:txBody>
        <a:bodyPr wrap="none" lIns="91440" tIns="45720" rIns="91440" bIns="45720">
          <a:spAutoFit/>
        </a:bodyPr>
        <a:lstStyle/>
        <a:p>
          <a:pPr algn="ctr"/>
          <a:r>
            <a:rPr lang="en-US" sz="54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DRAFT</a:t>
          </a:r>
          <a:endParaRPr lang="en-US" sz="54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7</xdr:col>
      <xdr:colOff>228600</xdr:colOff>
      <xdr:row>0</xdr:row>
      <xdr:rowOff>66173</xdr:rowOff>
    </xdr:from>
    <xdr:ext cx="2091343" cy="937629"/>
    <xdr:sp macro="" textlink="">
      <xdr:nvSpPr>
        <xdr:cNvPr id="2" name="Rectangle 1"/>
        <xdr:cNvSpPr/>
      </xdr:nvSpPr>
      <xdr:spPr>
        <a:xfrm>
          <a:off x="13439775" y="66173"/>
          <a:ext cx="2091343" cy="937629"/>
        </a:xfrm>
        <a:prstGeom prst="rect">
          <a:avLst/>
        </a:prstGeom>
        <a:noFill/>
      </xdr:spPr>
      <xdr:txBody>
        <a:bodyPr wrap="none" lIns="91440" tIns="45720" rIns="91440" bIns="45720">
          <a:spAutoFit/>
        </a:bodyPr>
        <a:lstStyle/>
        <a:p>
          <a:pPr algn="ctr"/>
          <a:r>
            <a:rPr lang="en-US" sz="54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DRAFT</a:t>
          </a:r>
          <a:endParaRPr lang="en-US" sz="54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6</xdr:col>
      <xdr:colOff>361950</xdr:colOff>
      <xdr:row>0</xdr:row>
      <xdr:rowOff>0</xdr:rowOff>
    </xdr:from>
    <xdr:ext cx="2091343" cy="937629"/>
    <xdr:sp macro="" textlink="">
      <xdr:nvSpPr>
        <xdr:cNvPr id="2" name="Rectangle 1"/>
        <xdr:cNvSpPr/>
      </xdr:nvSpPr>
      <xdr:spPr>
        <a:xfrm>
          <a:off x="8362950" y="0"/>
          <a:ext cx="2091343" cy="937629"/>
        </a:xfrm>
        <a:prstGeom prst="rect">
          <a:avLst/>
        </a:prstGeom>
        <a:noFill/>
      </xdr:spPr>
      <xdr:txBody>
        <a:bodyPr wrap="none" lIns="91440" tIns="45720" rIns="91440" bIns="45720">
          <a:spAutoFit/>
        </a:bodyPr>
        <a:lstStyle/>
        <a:p>
          <a:pPr algn="ctr"/>
          <a:r>
            <a:rPr lang="en-US" sz="54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DRAFT</a:t>
          </a:r>
          <a:endParaRPr lang="en-US" sz="54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7</xdr:col>
      <xdr:colOff>1303830</xdr:colOff>
      <xdr:row>0</xdr:row>
      <xdr:rowOff>189998</xdr:rowOff>
    </xdr:from>
    <xdr:ext cx="2091343" cy="937629"/>
    <xdr:sp macro="" textlink="">
      <xdr:nvSpPr>
        <xdr:cNvPr id="2" name="Rectangle 1"/>
        <xdr:cNvSpPr/>
      </xdr:nvSpPr>
      <xdr:spPr>
        <a:xfrm>
          <a:off x="9085755" y="189998"/>
          <a:ext cx="2091343" cy="937629"/>
        </a:xfrm>
        <a:prstGeom prst="rect">
          <a:avLst/>
        </a:prstGeom>
        <a:noFill/>
      </xdr:spPr>
      <xdr:txBody>
        <a:bodyPr wrap="none" lIns="91440" tIns="45720" rIns="91440" bIns="45720">
          <a:spAutoFit/>
        </a:bodyPr>
        <a:lstStyle/>
        <a:p>
          <a:pPr algn="ctr"/>
          <a:r>
            <a:rPr lang="en-US" sz="54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DRAFT</a:t>
          </a:r>
          <a:endParaRPr lang="en-US" sz="54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6</xdr:col>
      <xdr:colOff>1303830</xdr:colOff>
      <xdr:row>0</xdr:row>
      <xdr:rowOff>189998</xdr:rowOff>
    </xdr:from>
    <xdr:ext cx="2091343" cy="937629"/>
    <xdr:sp macro="" textlink="">
      <xdr:nvSpPr>
        <xdr:cNvPr id="2" name="Rectangle 1"/>
        <xdr:cNvSpPr/>
      </xdr:nvSpPr>
      <xdr:spPr>
        <a:xfrm>
          <a:off x="7476030" y="189998"/>
          <a:ext cx="2091343" cy="937629"/>
        </a:xfrm>
        <a:prstGeom prst="rect">
          <a:avLst/>
        </a:prstGeom>
        <a:noFill/>
      </xdr:spPr>
      <xdr:txBody>
        <a:bodyPr wrap="none" lIns="91440" tIns="45720" rIns="91440" bIns="45720">
          <a:spAutoFit/>
        </a:bodyPr>
        <a:lstStyle/>
        <a:p>
          <a:pPr algn="ctr"/>
          <a:r>
            <a:rPr lang="en-US" sz="54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DRAFT</a:t>
          </a:r>
          <a:endParaRPr lang="en-US" sz="54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7</xdr:col>
      <xdr:colOff>1303830</xdr:colOff>
      <xdr:row>0</xdr:row>
      <xdr:rowOff>189998</xdr:rowOff>
    </xdr:from>
    <xdr:ext cx="2091343" cy="937629"/>
    <xdr:sp macro="" textlink="">
      <xdr:nvSpPr>
        <xdr:cNvPr id="2" name="Rectangle 1"/>
        <xdr:cNvSpPr/>
      </xdr:nvSpPr>
      <xdr:spPr>
        <a:xfrm>
          <a:off x="9085755" y="189998"/>
          <a:ext cx="2091343" cy="937629"/>
        </a:xfrm>
        <a:prstGeom prst="rect">
          <a:avLst/>
        </a:prstGeom>
        <a:noFill/>
      </xdr:spPr>
      <xdr:txBody>
        <a:bodyPr wrap="none" lIns="91440" tIns="45720" rIns="91440" bIns="45720">
          <a:spAutoFit/>
        </a:bodyPr>
        <a:lstStyle/>
        <a:p>
          <a:pPr algn="ctr"/>
          <a:r>
            <a:rPr lang="en-US" sz="54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DRAFT</a:t>
          </a:r>
          <a:endParaRPr lang="en-US" sz="54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onnect.ncdot.gov/Users/kmvollert/AppData/Local/Microsoft/Windows/Temporary%20Internet%20Files/Content.Outlook/7T3AZ8G0/P3_0%20-%20Aviation%20Projects%20Import%20Info%20Final_sent_Corrected%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viation Project Instructions"/>
      <sheetName val="Aviation Data for Import "/>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3"/>
  <sheetViews>
    <sheetView workbookViewId="0">
      <selection activeCell="E63" sqref="E63"/>
    </sheetView>
  </sheetViews>
  <sheetFormatPr defaultRowHeight="15" x14ac:dyDescent="0.25"/>
  <cols>
    <col min="2" max="2" width="28.28515625" customWidth="1"/>
    <col min="3" max="3" width="17.7109375" customWidth="1"/>
    <col min="4" max="4" width="13" customWidth="1"/>
    <col min="5" max="5" width="20" customWidth="1"/>
    <col min="6" max="6" width="17.5703125" customWidth="1"/>
    <col min="7" max="7" width="28" customWidth="1"/>
    <col min="8" max="8" width="37.140625" customWidth="1"/>
    <col min="9" max="9" width="11.28515625" customWidth="1"/>
    <col min="10" max="10" width="13.85546875" customWidth="1"/>
    <col min="11" max="11" width="10.140625" bestFit="1" customWidth="1"/>
  </cols>
  <sheetData>
    <row r="1" spans="1:24" ht="21" x14ac:dyDescent="0.35">
      <c r="A1" s="20"/>
      <c r="B1" s="131" t="s">
        <v>940</v>
      </c>
      <c r="C1" s="55"/>
      <c r="D1" s="55"/>
      <c r="E1" s="55"/>
      <c r="F1" s="55"/>
      <c r="G1" s="55"/>
      <c r="H1" s="55"/>
      <c r="I1" s="55"/>
      <c r="J1" s="57"/>
      <c r="K1" s="55"/>
      <c r="L1" s="55"/>
      <c r="M1" s="55"/>
      <c r="N1" s="20"/>
      <c r="O1" s="20"/>
      <c r="P1" s="20"/>
      <c r="Q1" s="20"/>
      <c r="R1" s="20"/>
      <c r="S1" s="20"/>
      <c r="T1" s="3"/>
      <c r="U1" s="58"/>
      <c r="V1" s="20"/>
      <c r="W1" s="20"/>
      <c r="X1" s="59"/>
    </row>
    <row r="2" spans="1:24" x14ac:dyDescent="0.25">
      <c r="A2" s="20"/>
      <c r="B2" s="59"/>
      <c r="C2" s="20"/>
      <c r="D2" s="20"/>
      <c r="E2" s="20"/>
      <c r="F2" s="20"/>
      <c r="G2" s="20"/>
      <c r="H2" s="20"/>
      <c r="I2" s="20"/>
      <c r="J2" s="61"/>
      <c r="K2" s="20"/>
      <c r="L2" s="20"/>
      <c r="M2" s="20"/>
      <c r="N2" s="20"/>
      <c r="O2" s="20"/>
      <c r="P2" s="20"/>
      <c r="Q2" s="20"/>
      <c r="R2" s="20"/>
      <c r="S2" s="20"/>
      <c r="T2" s="20"/>
      <c r="U2" s="58"/>
      <c r="V2" s="20"/>
      <c r="W2" s="20"/>
      <c r="X2" s="59"/>
    </row>
    <row r="3" spans="1:24" x14ac:dyDescent="0.25">
      <c r="A3" s="20"/>
      <c r="B3" s="59"/>
      <c r="C3" s="20"/>
      <c r="D3" s="20"/>
      <c r="E3" s="20"/>
      <c r="F3" s="20"/>
      <c r="G3" s="20"/>
      <c r="H3" s="20"/>
      <c r="I3" s="20"/>
      <c r="J3" s="57"/>
      <c r="K3" s="20"/>
      <c r="L3" s="199" t="s">
        <v>144</v>
      </c>
      <c r="M3" s="200"/>
      <c r="N3" s="200"/>
      <c r="O3" s="200"/>
      <c r="P3" s="20"/>
      <c r="Q3" s="24" t="s">
        <v>145</v>
      </c>
      <c r="R3" s="25"/>
      <c r="S3" s="20"/>
      <c r="T3" s="25"/>
      <c r="U3" s="58"/>
      <c r="V3" s="20"/>
      <c r="W3" s="20"/>
      <c r="X3" s="59"/>
    </row>
    <row r="4" spans="1:24" ht="32.25" thickBot="1" x14ac:dyDescent="0.55000000000000004">
      <c r="A4" s="201" t="s">
        <v>941</v>
      </c>
      <c r="B4" s="201"/>
      <c r="C4" s="201"/>
      <c r="D4" s="201"/>
      <c r="E4" s="201"/>
      <c r="F4" s="24"/>
      <c r="G4" s="24"/>
      <c r="H4" s="24"/>
      <c r="I4" s="24"/>
      <c r="J4" s="56"/>
      <c r="K4" s="24"/>
      <c r="L4" s="24"/>
      <c r="M4" s="24"/>
      <c r="N4" s="24"/>
      <c r="O4" s="24"/>
      <c r="P4" s="24"/>
      <c r="Q4" s="24"/>
      <c r="R4" s="24"/>
      <c r="S4" s="24"/>
      <c r="T4" s="24"/>
      <c r="U4" s="63"/>
      <c r="V4" s="24"/>
      <c r="W4" s="24"/>
      <c r="X4" s="62"/>
    </row>
    <row r="5" spans="1:24" ht="240" x14ac:dyDescent="0.25">
      <c r="A5" s="26" t="s">
        <v>146</v>
      </c>
      <c r="B5" s="26" t="s">
        <v>9</v>
      </c>
      <c r="C5" s="26" t="s">
        <v>156</v>
      </c>
      <c r="D5" s="26" t="s">
        <v>157</v>
      </c>
      <c r="E5" s="26" t="s">
        <v>148</v>
      </c>
      <c r="F5" s="26" t="s">
        <v>149</v>
      </c>
      <c r="G5" s="26" t="s">
        <v>150</v>
      </c>
      <c r="H5" s="26" t="s">
        <v>151</v>
      </c>
      <c r="I5" s="26" t="s">
        <v>942</v>
      </c>
      <c r="J5" s="121" t="s">
        <v>155</v>
      </c>
      <c r="K5" s="99" t="s">
        <v>152</v>
      </c>
      <c r="L5" s="70" t="s">
        <v>18</v>
      </c>
      <c r="M5" s="71" t="s">
        <v>159</v>
      </c>
      <c r="N5" s="71" t="s">
        <v>848</v>
      </c>
      <c r="O5" s="71" t="s">
        <v>21</v>
      </c>
      <c r="P5" s="133" t="s">
        <v>22</v>
      </c>
      <c r="Q5" s="134" t="s">
        <v>849</v>
      </c>
      <c r="R5" s="134" t="s">
        <v>23</v>
      </c>
      <c r="S5" s="134" t="s">
        <v>25</v>
      </c>
      <c r="T5" s="135" t="s">
        <v>26</v>
      </c>
      <c r="U5" s="75" t="s">
        <v>851</v>
      </c>
      <c r="V5" s="76" t="s">
        <v>852</v>
      </c>
      <c r="W5" s="77" t="s">
        <v>29</v>
      </c>
      <c r="X5" s="78" t="s">
        <v>30</v>
      </c>
    </row>
    <row r="6" spans="1:24" ht="31.5" x14ac:dyDescent="0.25">
      <c r="A6" s="136" t="s">
        <v>943</v>
      </c>
      <c r="B6" s="196" t="s">
        <v>944</v>
      </c>
      <c r="C6" s="137" t="s">
        <v>404</v>
      </c>
      <c r="D6" s="214" t="s">
        <v>945</v>
      </c>
      <c r="E6" s="138" t="s">
        <v>653</v>
      </c>
      <c r="F6" s="138" t="s">
        <v>717</v>
      </c>
      <c r="G6" s="138" t="s">
        <v>946</v>
      </c>
      <c r="H6" s="138" t="s">
        <v>947</v>
      </c>
      <c r="I6" s="139">
        <v>9.7696352399999995</v>
      </c>
      <c r="J6" s="140">
        <v>17.574664689786989</v>
      </c>
      <c r="K6" s="141">
        <v>1124027</v>
      </c>
      <c r="L6" s="54">
        <v>0.09</v>
      </c>
      <c r="M6" s="54">
        <v>50</v>
      </c>
      <c r="N6" s="91" t="s">
        <v>38</v>
      </c>
      <c r="O6" s="91" t="s">
        <v>822</v>
      </c>
      <c r="P6" s="142">
        <f t="shared" ref="P6:P70" si="0">IF(L6&gt;=1,35,IF(L6&gt;=0.7,25.25,IF(L6&gt;=0.5,17.5,IF(L6&gt;=0.3,8.25,0))))</f>
        <v>0</v>
      </c>
      <c r="Q6" s="142">
        <f>IF(M6&gt;=80,30,IF(M6&gt;=66,22.5,IF(M6&gt;=51,15,IF(M6&gt;=31,7.5,0))))</f>
        <v>7.5</v>
      </c>
      <c r="R6" s="142">
        <f>IF(N6="NO",0,IF(N6="Yes",10))</f>
        <v>0</v>
      </c>
      <c r="S6" s="142">
        <f>IF(O6="low",0,IF(O6="med",12.5,IF(O6="high",25)))</f>
        <v>0</v>
      </c>
      <c r="T6" s="143">
        <f t="shared" ref="T6:T69" si="1">SUM(P6:S6)*0.25</f>
        <v>1.875</v>
      </c>
      <c r="U6" s="89">
        <f t="shared" ref="U6:U69" si="2">J6+T6</f>
        <v>19.449664689786989</v>
      </c>
      <c r="V6" s="16"/>
      <c r="W6" s="115"/>
      <c r="X6" s="116"/>
    </row>
    <row r="7" spans="1:24" ht="31.5" x14ac:dyDescent="0.25">
      <c r="A7" s="136" t="s">
        <v>948</v>
      </c>
      <c r="B7" s="196" t="s">
        <v>944</v>
      </c>
      <c r="C7" s="137" t="s">
        <v>37</v>
      </c>
      <c r="D7" s="137" t="s">
        <v>945</v>
      </c>
      <c r="E7" s="138" t="s">
        <v>949</v>
      </c>
      <c r="F7" s="138" t="s">
        <v>950</v>
      </c>
      <c r="G7" s="138" t="s">
        <v>653</v>
      </c>
      <c r="H7" s="138" t="s">
        <v>951</v>
      </c>
      <c r="I7" s="139">
        <v>12.40462986</v>
      </c>
      <c r="J7" s="140">
        <v>17.39974444903644</v>
      </c>
      <c r="K7" s="141">
        <v>1425147</v>
      </c>
      <c r="L7" s="54">
        <v>0.13</v>
      </c>
      <c r="M7" s="54">
        <v>45</v>
      </c>
      <c r="N7" s="91" t="s">
        <v>38</v>
      </c>
      <c r="O7" s="91" t="s">
        <v>822</v>
      </c>
      <c r="P7" s="142">
        <f t="shared" si="0"/>
        <v>0</v>
      </c>
      <c r="Q7" s="142">
        <f>IF(M7&gt;=80,30,IF(M7&gt;=66,22.5,IF(M7&gt;=51,15,IF(M7&gt;=31,7.5,0))))</f>
        <v>7.5</v>
      </c>
      <c r="R7" s="142">
        <f t="shared" ref="R7:R70" si="3">IF(N7="NO",0,IF(N7="Yes",10))</f>
        <v>0</v>
      </c>
      <c r="S7" s="142">
        <f t="shared" ref="S7:S70" si="4">IF(O7="low",0,IF(O7="med",12.5,IF(O7="high",25)))</f>
        <v>0</v>
      </c>
      <c r="T7" s="143">
        <f t="shared" si="1"/>
        <v>1.875</v>
      </c>
      <c r="U7" s="89">
        <f t="shared" si="2"/>
        <v>19.27474444903644</v>
      </c>
      <c r="V7" s="16"/>
      <c r="W7" s="115"/>
      <c r="X7" s="116"/>
    </row>
    <row r="8" spans="1:24" ht="94.5" x14ac:dyDescent="0.25">
      <c r="A8" s="136" t="s">
        <v>952</v>
      </c>
      <c r="B8" s="196" t="s">
        <v>944</v>
      </c>
      <c r="C8" s="137" t="s">
        <v>404</v>
      </c>
      <c r="D8" s="137" t="s">
        <v>945</v>
      </c>
      <c r="E8" s="138" t="s">
        <v>953</v>
      </c>
      <c r="F8" s="138" t="s">
        <v>954</v>
      </c>
      <c r="G8" s="138" t="s">
        <v>955</v>
      </c>
      <c r="H8" s="138" t="s">
        <v>956</v>
      </c>
      <c r="I8" s="139">
        <v>13.240451029999999</v>
      </c>
      <c r="J8" s="140">
        <v>15.094933913180125</v>
      </c>
      <c r="K8" s="141">
        <v>1521690</v>
      </c>
      <c r="L8" s="54">
        <v>0.55000000000000004</v>
      </c>
      <c r="M8" s="54">
        <v>35</v>
      </c>
      <c r="N8" s="91" t="s">
        <v>38</v>
      </c>
      <c r="O8" s="91" t="s">
        <v>822</v>
      </c>
      <c r="P8" s="142">
        <f t="shared" si="0"/>
        <v>17.5</v>
      </c>
      <c r="Q8" s="142">
        <f t="shared" ref="Q8:Q71" si="5">IF(M8&gt;=80,30,IF(M8&gt;=66,22.5,IF(M8&gt;=51,15,IF(M8&gt;=31,7.5,0))))</f>
        <v>7.5</v>
      </c>
      <c r="R8" s="142">
        <f t="shared" si="3"/>
        <v>0</v>
      </c>
      <c r="S8" s="142">
        <f t="shared" si="4"/>
        <v>0</v>
      </c>
      <c r="T8" s="143">
        <f t="shared" si="1"/>
        <v>6.25</v>
      </c>
      <c r="U8" s="89">
        <f t="shared" si="2"/>
        <v>21.344933913180125</v>
      </c>
      <c r="V8" s="16"/>
      <c r="W8" s="115"/>
      <c r="X8" s="116"/>
    </row>
    <row r="9" spans="1:24" ht="63" x14ac:dyDescent="0.25">
      <c r="A9" s="136" t="s">
        <v>957</v>
      </c>
      <c r="B9" s="196" t="s">
        <v>944</v>
      </c>
      <c r="C9" s="137" t="s">
        <v>37</v>
      </c>
      <c r="D9" s="137" t="s">
        <v>945</v>
      </c>
      <c r="E9" s="138" t="s">
        <v>958</v>
      </c>
      <c r="F9" s="138" t="s">
        <v>959</v>
      </c>
      <c r="G9" s="138" t="s">
        <v>960</v>
      </c>
      <c r="H9" s="138" t="s">
        <v>961</v>
      </c>
      <c r="I9" s="139">
        <v>1.95250839</v>
      </c>
      <c r="J9" s="140">
        <v>33.021814070555301</v>
      </c>
      <c r="K9" s="141">
        <v>1823448</v>
      </c>
      <c r="L9" s="54">
        <v>0.76</v>
      </c>
      <c r="M9" s="54">
        <v>75</v>
      </c>
      <c r="N9" s="91" t="s">
        <v>39</v>
      </c>
      <c r="O9" s="91" t="s">
        <v>40</v>
      </c>
      <c r="P9" s="142">
        <f t="shared" si="0"/>
        <v>25.25</v>
      </c>
      <c r="Q9" s="142">
        <f t="shared" si="5"/>
        <v>22.5</v>
      </c>
      <c r="R9" s="142">
        <f t="shared" si="3"/>
        <v>10</v>
      </c>
      <c r="S9" s="142">
        <f t="shared" si="4"/>
        <v>25</v>
      </c>
      <c r="T9" s="143">
        <f t="shared" si="1"/>
        <v>20.6875</v>
      </c>
      <c r="U9" s="89">
        <f t="shared" si="2"/>
        <v>53.709314070555301</v>
      </c>
      <c r="V9" s="16"/>
      <c r="W9" s="115"/>
      <c r="X9" s="116"/>
    </row>
    <row r="10" spans="1:24" ht="31.5" x14ac:dyDescent="0.25">
      <c r="A10" s="136" t="s">
        <v>962</v>
      </c>
      <c r="B10" s="196" t="s">
        <v>944</v>
      </c>
      <c r="C10" s="137" t="s">
        <v>142</v>
      </c>
      <c r="D10" s="137" t="s">
        <v>963</v>
      </c>
      <c r="E10" s="138" t="s">
        <v>964</v>
      </c>
      <c r="F10" s="138" t="s">
        <v>965</v>
      </c>
      <c r="G10" s="138" t="s">
        <v>966</v>
      </c>
      <c r="H10" s="138" t="s">
        <v>967</v>
      </c>
      <c r="I10" s="139">
        <v>0.58921612999999995</v>
      </c>
      <c r="J10" s="140">
        <v>26.928041665584999</v>
      </c>
      <c r="K10" s="141">
        <v>117000</v>
      </c>
      <c r="L10" s="54">
        <v>0.52</v>
      </c>
      <c r="M10" s="54">
        <v>32.5</v>
      </c>
      <c r="N10" s="91" t="s">
        <v>38</v>
      </c>
      <c r="O10" s="91" t="s">
        <v>822</v>
      </c>
      <c r="P10" s="142">
        <f t="shared" si="0"/>
        <v>17.5</v>
      </c>
      <c r="Q10" s="142">
        <f t="shared" si="5"/>
        <v>7.5</v>
      </c>
      <c r="R10" s="142">
        <f t="shared" si="3"/>
        <v>0</v>
      </c>
      <c r="S10" s="142">
        <f t="shared" si="4"/>
        <v>0</v>
      </c>
      <c r="T10" s="143">
        <f t="shared" si="1"/>
        <v>6.25</v>
      </c>
      <c r="U10" s="89">
        <f t="shared" si="2"/>
        <v>33.178041665584999</v>
      </c>
      <c r="V10" s="16"/>
      <c r="W10" s="115"/>
      <c r="X10" s="116"/>
    </row>
    <row r="11" spans="1:24" ht="31.5" x14ac:dyDescent="0.25">
      <c r="A11" s="136" t="s">
        <v>968</v>
      </c>
      <c r="B11" s="196" t="s">
        <v>944</v>
      </c>
      <c r="C11" s="137" t="s">
        <v>142</v>
      </c>
      <c r="D11" s="137" t="s">
        <v>963</v>
      </c>
      <c r="E11" s="138" t="s">
        <v>969</v>
      </c>
      <c r="F11" s="138" t="s">
        <v>964</v>
      </c>
      <c r="G11" s="138" t="s">
        <v>970</v>
      </c>
      <c r="H11" s="138" t="s">
        <v>967</v>
      </c>
      <c r="I11" s="139">
        <v>0.41287041000000002</v>
      </c>
      <c r="J11" s="140">
        <v>26.355308426095</v>
      </c>
      <c r="K11" s="141">
        <v>118000</v>
      </c>
      <c r="L11" s="54">
        <v>0.34</v>
      </c>
      <c r="M11" s="54">
        <v>55</v>
      </c>
      <c r="N11" s="91" t="s">
        <v>38</v>
      </c>
      <c r="O11" s="91" t="s">
        <v>822</v>
      </c>
      <c r="P11" s="142">
        <f t="shared" si="0"/>
        <v>8.25</v>
      </c>
      <c r="Q11" s="142">
        <f t="shared" si="5"/>
        <v>15</v>
      </c>
      <c r="R11" s="142">
        <f t="shared" si="3"/>
        <v>0</v>
      </c>
      <c r="S11" s="142">
        <f t="shared" si="4"/>
        <v>0</v>
      </c>
      <c r="T11" s="143">
        <f t="shared" si="1"/>
        <v>5.8125</v>
      </c>
      <c r="U11" s="89">
        <f t="shared" si="2"/>
        <v>32.167808426095</v>
      </c>
      <c r="V11" s="16"/>
      <c r="W11" s="115"/>
      <c r="X11" s="116"/>
    </row>
    <row r="12" spans="1:24" ht="31.5" x14ac:dyDescent="0.25">
      <c r="A12" s="136" t="s">
        <v>971</v>
      </c>
      <c r="B12" s="196" t="s">
        <v>944</v>
      </c>
      <c r="C12" s="137" t="s">
        <v>142</v>
      </c>
      <c r="D12" s="137" t="s">
        <v>963</v>
      </c>
      <c r="E12" s="138" t="s">
        <v>972</v>
      </c>
      <c r="F12" s="138" t="s">
        <v>973</v>
      </c>
      <c r="G12" s="138" t="s">
        <v>964</v>
      </c>
      <c r="H12" s="138" t="s">
        <v>967</v>
      </c>
      <c r="I12" s="139">
        <v>0.48917122000000002</v>
      </c>
      <c r="J12" s="140">
        <v>23.73501269946</v>
      </c>
      <c r="K12" s="141">
        <v>103000</v>
      </c>
      <c r="L12" s="54">
        <v>0.42</v>
      </c>
      <c r="M12" s="54">
        <v>35</v>
      </c>
      <c r="N12" s="91" t="s">
        <v>38</v>
      </c>
      <c r="O12" s="91" t="s">
        <v>822</v>
      </c>
      <c r="P12" s="142">
        <f t="shared" si="0"/>
        <v>8.25</v>
      </c>
      <c r="Q12" s="142">
        <f t="shared" si="5"/>
        <v>7.5</v>
      </c>
      <c r="R12" s="142">
        <f t="shared" si="3"/>
        <v>0</v>
      </c>
      <c r="S12" s="142">
        <f t="shared" si="4"/>
        <v>0</v>
      </c>
      <c r="T12" s="143">
        <f t="shared" si="1"/>
        <v>3.9375</v>
      </c>
      <c r="U12" s="89">
        <f t="shared" si="2"/>
        <v>27.67251269946</v>
      </c>
      <c r="V12" s="16"/>
      <c r="W12" s="115"/>
      <c r="X12" s="116"/>
    </row>
    <row r="13" spans="1:24" ht="30.75" thickBot="1" x14ac:dyDescent="0.3">
      <c r="A13" s="136" t="s">
        <v>974</v>
      </c>
      <c r="B13" s="196" t="s">
        <v>944</v>
      </c>
      <c r="C13" s="137" t="s">
        <v>142</v>
      </c>
      <c r="D13" s="137" t="s">
        <v>963</v>
      </c>
      <c r="E13" s="138" t="s">
        <v>975</v>
      </c>
      <c r="F13" s="138" t="s">
        <v>976</v>
      </c>
      <c r="G13" s="138" t="s">
        <v>977</v>
      </c>
      <c r="H13" s="138" t="s">
        <v>967</v>
      </c>
      <c r="I13" s="139">
        <v>0.15976261</v>
      </c>
      <c r="J13" s="140">
        <v>18.200909532505563</v>
      </c>
      <c r="K13" s="141">
        <v>151515</v>
      </c>
      <c r="L13" s="54">
        <v>0.21</v>
      </c>
      <c r="M13" s="54">
        <v>12.5</v>
      </c>
      <c r="N13" s="91" t="s">
        <v>38</v>
      </c>
      <c r="O13" s="91" t="s">
        <v>822</v>
      </c>
      <c r="P13" s="142">
        <f t="shared" si="0"/>
        <v>0</v>
      </c>
      <c r="Q13" s="142">
        <f t="shared" si="5"/>
        <v>0</v>
      </c>
      <c r="R13" s="142">
        <f t="shared" si="3"/>
        <v>0</v>
      </c>
      <c r="S13" s="142">
        <f t="shared" si="4"/>
        <v>0</v>
      </c>
      <c r="T13" s="143">
        <f t="shared" si="1"/>
        <v>0</v>
      </c>
      <c r="U13" s="89">
        <f t="shared" si="2"/>
        <v>18.200909532505563</v>
      </c>
      <c r="V13" s="16"/>
      <c r="W13" s="115"/>
      <c r="X13" s="144"/>
    </row>
    <row r="14" spans="1:24" ht="32.25" thickBot="1" x14ac:dyDescent="0.3">
      <c r="A14" s="136" t="s">
        <v>978</v>
      </c>
      <c r="B14" s="196" t="s">
        <v>944</v>
      </c>
      <c r="C14" s="137" t="s">
        <v>142</v>
      </c>
      <c r="D14" s="137" t="s">
        <v>963</v>
      </c>
      <c r="E14" s="138" t="s">
        <v>972</v>
      </c>
      <c r="F14" s="138" t="s">
        <v>979</v>
      </c>
      <c r="G14" s="138" t="s">
        <v>973</v>
      </c>
      <c r="H14" s="138" t="s">
        <v>967</v>
      </c>
      <c r="I14" s="139">
        <v>0.58246617999999994</v>
      </c>
      <c r="J14" s="140">
        <v>21.650990732555002</v>
      </c>
      <c r="K14" s="141">
        <v>110000</v>
      </c>
      <c r="L14" s="54">
        <v>0.36</v>
      </c>
      <c r="M14" s="54">
        <v>22.5</v>
      </c>
      <c r="N14" s="91" t="s">
        <v>38</v>
      </c>
      <c r="O14" s="91" t="s">
        <v>822</v>
      </c>
      <c r="P14" s="142">
        <f t="shared" si="0"/>
        <v>8.25</v>
      </c>
      <c r="Q14" s="142">
        <f t="shared" si="5"/>
        <v>0</v>
      </c>
      <c r="R14" s="142">
        <f t="shared" si="3"/>
        <v>0</v>
      </c>
      <c r="S14" s="142">
        <f t="shared" si="4"/>
        <v>0</v>
      </c>
      <c r="T14" s="143">
        <f t="shared" si="1"/>
        <v>2.0625</v>
      </c>
      <c r="U14" s="89">
        <f t="shared" si="2"/>
        <v>23.713490732555002</v>
      </c>
      <c r="V14" s="16"/>
      <c r="W14" s="115"/>
      <c r="X14" s="144"/>
    </row>
    <row r="15" spans="1:24" ht="30.75" thickBot="1" x14ac:dyDescent="0.3">
      <c r="A15" s="136" t="s">
        <v>980</v>
      </c>
      <c r="B15" s="196" t="s">
        <v>944</v>
      </c>
      <c r="C15" s="137" t="s">
        <v>142</v>
      </c>
      <c r="D15" s="137" t="s">
        <v>963</v>
      </c>
      <c r="E15" s="138" t="s">
        <v>981</v>
      </c>
      <c r="F15" s="138" t="s">
        <v>982</v>
      </c>
      <c r="G15" s="138" t="s">
        <v>983</v>
      </c>
      <c r="H15" s="138" t="s">
        <v>967</v>
      </c>
      <c r="I15" s="139">
        <v>0.58719750000000004</v>
      </c>
      <c r="J15" s="140">
        <v>18.883170764464289</v>
      </c>
      <c r="K15" s="141">
        <v>140000</v>
      </c>
      <c r="L15" s="54">
        <v>0.2</v>
      </c>
      <c r="M15" s="54">
        <v>22.5</v>
      </c>
      <c r="N15" s="91" t="s">
        <v>38</v>
      </c>
      <c r="O15" s="91" t="s">
        <v>822</v>
      </c>
      <c r="P15" s="142">
        <f t="shared" si="0"/>
        <v>0</v>
      </c>
      <c r="Q15" s="142">
        <f t="shared" si="5"/>
        <v>0</v>
      </c>
      <c r="R15" s="142">
        <f t="shared" si="3"/>
        <v>0</v>
      </c>
      <c r="S15" s="142">
        <f t="shared" si="4"/>
        <v>0</v>
      </c>
      <c r="T15" s="143">
        <f t="shared" si="1"/>
        <v>0</v>
      </c>
      <c r="U15" s="89">
        <f t="shared" si="2"/>
        <v>18.883170764464289</v>
      </c>
      <c r="V15" s="16"/>
      <c r="W15" s="115"/>
      <c r="X15" s="144"/>
    </row>
    <row r="16" spans="1:24" ht="30.75" thickBot="1" x14ac:dyDescent="0.3">
      <c r="A16" s="136" t="s">
        <v>984</v>
      </c>
      <c r="B16" s="196" t="s">
        <v>944</v>
      </c>
      <c r="C16" s="137" t="s">
        <v>142</v>
      </c>
      <c r="D16" s="137" t="s">
        <v>963</v>
      </c>
      <c r="E16" s="138" t="s">
        <v>982</v>
      </c>
      <c r="F16" s="138" t="s">
        <v>981</v>
      </c>
      <c r="G16" s="138" t="s">
        <v>985</v>
      </c>
      <c r="H16" s="138" t="s">
        <v>967</v>
      </c>
      <c r="I16" s="139">
        <v>1.3112235299999999</v>
      </c>
      <c r="J16" s="140">
        <v>16.198465667969536</v>
      </c>
      <c r="K16" s="141">
        <v>114987</v>
      </c>
      <c r="L16" s="54">
        <v>0.41</v>
      </c>
      <c r="M16" s="54">
        <v>12.5</v>
      </c>
      <c r="N16" s="91" t="s">
        <v>38</v>
      </c>
      <c r="O16" s="91" t="s">
        <v>822</v>
      </c>
      <c r="P16" s="142">
        <f t="shared" si="0"/>
        <v>8.25</v>
      </c>
      <c r="Q16" s="142">
        <f t="shared" si="5"/>
        <v>0</v>
      </c>
      <c r="R16" s="142">
        <f t="shared" si="3"/>
        <v>0</v>
      </c>
      <c r="S16" s="142">
        <f t="shared" si="4"/>
        <v>0</v>
      </c>
      <c r="T16" s="143">
        <f t="shared" si="1"/>
        <v>2.0625</v>
      </c>
      <c r="U16" s="89">
        <f t="shared" si="2"/>
        <v>18.260965667969536</v>
      </c>
      <c r="V16" s="16"/>
      <c r="W16" s="115"/>
      <c r="X16" s="144"/>
    </row>
    <row r="17" spans="1:24" ht="32.25" thickBot="1" x14ac:dyDescent="0.3">
      <c r="A17" s="136" t="s">
        <v>986</v>
      </c>
      <c r="B17" s="196" t="s">
        <v>944</v>
      </c>
      <c r="C17" s="137" t="s">
        <v>142</v>
      </c>
      <c r="D17" s="137" t="s">
        <v>963</v>
      </c>
      <c r="E17" s="138" t="s">
        <v>987</v>
      </c>
      <c r="F17" s="138" t="s">
        <v>988</v>
      </c>
      <c r="G17" s="138" t="s">
        <v>989</v>
      </c>
      <c r="H17" s="138" t="s">
        <v>967</v>
      </c>
      <c r="I17" s="139">
        <v>0.62701202</v>
      </c>
      <c r="J17" s="140">
        <v>23.372242112405001</v>
      </c>
      <c r="K17" s="141">
        <v>160000</v>
      </c>
      <c r="L17" s="54">
        <v>0.28999999999999998</v>
      </c>
      <c r="M17" s="54">
        <v>12.5</v>
      </c>
      <c r="N17" s="91" t="s">
        <v>38</v>
      </c>
      <c r="O17" s="91" t="s">
        <v>822</v>
      </c>
      <c r="P17" s="142">
        <f t="shared" si="0"/>
        <v>0</v>
      </c>
      <c r="Q17" s="142">
        <f t="shared" si="5"/>
        <v>0</v>
      </c>
      <c r="R17" s="142">
        <f t="shared" si="3"/>
        <v>0</v>
      </c>
      <c r="S17" s="142">
        <f t="shared" si="4"/>
        <v>0</v>
      </c>
      <c r="T17" s="143">
        <f t="shared" si="1"/>
        <v>0</v>
      </c>
      <c r="U17" s="89">
        <f t="shared" si="2"/>
        <v>23.372242112405001</v>
      </c>
      <c r="V17" s="16"/>
      <c r="W17" s="115"/>
      <c r="X17" s="144"/>
    </row>
    <row r="18" spans="1:24" ht="32.25" thickBot="1" x14ac:dyDescent="0.3">
      <c r="A18" s="136" t="s">
        <v>990</v>
      </c>
      <c r="B18" s="196" t="s">
        <v>944</v>
      </c>
      <c r="C18" s="137" t="s">
        <v>37</v>
      </c>
      <c r="D18" s="137" t="s">
        <v>945</v>
      </c>
      <c r="E18" s="138" t="s">
        <v>991</v>
      </c>
      <c r="F18" s="138" t="s">
        <v>992</v>
      </c>
      <c r="G18" s="138" t="s">
        <v>993</v>
      </c>
      <c r="H18" s="138" t="s">
        <v>994</v>
      </c>
      <c r="I18" s="139">
        <v>0.67046037999999997</v>
      </c>
      <c r="J18" s="140">
        <v>34.221951594450033</v>
      </c>
      <c r="K18" s="141">
        <v>446488</v>
      </c>
      <c r="L18" s="54">
        <v>0.38</v>
      </c>
      <c r="M18" s="54">
        <v>52.5</v>
      </c>
      <c r="N18" s="91" t="s">
        <v>38</v>
      </c>
      <c r="O18" s="91" t="s">
        <v>40</v>
      </c>
      <c r="P18" s="142">
        <f t="shared" si="0"/>
        <v>8.25</v>
      </c>
      <c r="Q18" s="142">
        <f t="shared" si="5"/>
        <v>15</v>
      </c>
      <c r="R18" s="142">
        <f t="shared" si="3"/>
        <v>0</v>
      </c>
      <c r="S18" s="142">
        <f t="shared" si="4"/>
        <v>25</v>
      </c>
      <c r="T18" s="143">
        <f t="shared" si="1"/>
        <v>12.0625</v>
      </c>
      <c r="U18" s="89">
        <f t="shared" si="2"/>
        <v>46.284451594450033</v>
      </c>
      <c r="V18" s="16"/>
      <c r="W18" s="115"/>
      <c r="X18" s="144"/>
    </row>
    <row r="19" spans="1:24" ht="32.25" thickBot="1" x14ac:dyDescent="0.3">
      <c r="A19" s="136" t="s">
        <v>995</v>
      </c>
      <c r="B19" s="196" t="s">
        <v>944</v>
      </c>
      <c r="C19" s="137" t="s">
        <v>142</v>
      </c>
      <c r="D19" s="137" t="s">
        <v>963</v>
      </c>
      <c r="E19" s="138" t="s">
        <v>996</v>
      </c>
      <c r="F19" s="138" t="s">
        <v>997</v>
      </c>
      <c r="G19" s="138" t="s">
        <v>998</v>
      </c>
      <c r="H19" s="138" t="s">
        <v>967</v>
      </c>
      <c r="I19" s="139">
        <v>1.0607967199999999</v>
      </c>
      <c r="J19" s="140">
        <v>23.09961760034</v>
      </c>
      <c r="K19" s="141">
        <v>140000</v>
      </c>
      <c r="L19" s="54">
        <v>0.54</v>
      </c>
      <c r="M19" s="54">
        <v>12.5</v>
      </c>
      <c r="N19" s="91" t="s">
        <v>38</v>
      </c>
      <c r="O19" s="91" t="s">
        <v>822</v>
      </c>
      <c r="P19" s="142">
        <f t="shared" si="0"/>
        <v>17.5</v>
      </c>
      <c r="Q19" s="142">
        <f t="shared" si="5"/>
        <v>0</v>
      </c>
      <c r="R19" s="142">
        <f t="shared" si="3"/>
        <v>0</v>
      </c>
      <c r="S19" s="142">
        <f t="shared" si="4"/>
        <v>0</v>
      </c>
      <c r="T19" s="143">
        <f t="shared" si="1"/>
        <v>4.375</v>
      </c>
      <c r="U19" s="89">
        <f t="shared" si="2"/>
        <v>27.47461760034</v>
      </c>
      <c r="V19" s="16"/>
      <c r="W19" s="115"/>
      <c r="X19" s="144"/>
    </row>
    <row r="20" spans="1:24" ht="30.75" thickBot="1" x14ac:dyDescent="0.3">
      <c r="A20" s="136" t="s">
        <v>999</v>
      </c>
      <c r="B20" s="196" t="s">
        <v>944</v>
      </c>
      <c r="C20" s="137" t="s">
        <v>142</v>
      </c>
      <c r="D20" s="137" t="s">
        <v>963</v>
      </c>
      <c r="E20" s="138" t="s">
        <v>1000</v>
      </c>
      <c r="F20" s="138" t="s">
        <v>494</v>
      </c>
      <c r="G20" s="138" t="s">
        <v>998</v>
      </c>
      <c r="H20" s="138" t="s">
        <v>967</v>
      </c>
      <c r="I20" s="139">
        <v>0.94033966999999996</v>
      </c>
      <c r="J20" s="140">
        <v>22.605155294055002</v>
      </c>
      <c r="K20" s="141">
        <v>125000</v>
      </c>
      <c r="L20" s="54">
        <v>0.49</v>
      </c>
      <c r="M20" s="54">
        <v>12.5</v>
      </c>
      <c r="N20" s="91" t="s">
        <v>38</v>
      </c>
      <c r="O20" s="91" t="s">
        <v>822</v>
      </c>
      <c r="P20" s="142">
        <f t="shared" si="0"/>
        <v>8.25</v>
      </c>
      <c r="Q20" s="142">
        <f t="shared" si="5"/>
        <v>0</v>
      </c>
      <c r="R20" s="142">
        <f t="shared" si="3"/>
        <v>0</v>
      </c>
      <c r="S20" s="142">
        <f t="shared" si="4"/>
        <v>0</v>
      </c>
      <c r="T20" s="143">
        <f t="shared" si="1"/>
        <v>2.0625</v>
      </c>
      <c r="U20" s="89">
        <f t="shared" si="2"/>
        <v>24.667655294055002</v>
      </c>
      <c r="V20" s="16"/>
      <c r="W20" s="115"/>
      <c r="X20" s="144"/>
    </row>
    <row r="21" spans="1:24" ht="32.25" thickBot="1" x14ac:dyDescent="0.3">
      <c r="A21" s="136" t="s">
        <v>1001</v>
      </c>
      <c r="B21" s="196" t="s">
        <v>944</v>
      </c>
      <c r="C21" s="137" t="s">
        <v>142</v>
      </c>
      <c r="D21" s="137" t="s">
        <v>1002</v>
      </c>
      <c r="E21" s="138" t="s">
        <v>1003</v>
      </c>
      <c r="F21" s="138" t="s">
        <v>1004</v>
      </c>
      <c r="G21" s="138" t="s">
        <v>1005</v>
      </c>
      <c r="H21" s="138" t="s">
        <v>967</v>
      </c>
      <c r="I21" s="139">
        <v>0.76807800000000004</v>
      </c>
      <c r="J21" s="140">
        <v>18.569300182520671</v>
      </c>
      <c r="K21" s="141">
        <v>192270</v>
      </c>
      <c r="L21" s="54">
        <v>0.06</v>
      </c>
      <c r="M21" s="54">
        <v>12.5</v>
      </c>
      <c r="N21" s="91" t="s">
        <v>38</v>
      </c>
      <c r="O21" s="91" t="s">
        <v>822</v>
      </c>
      <c r="P21" s="142">
        <f t="shared" si="0"/>
        <v>0</v>
      </c>
      <c r="Q21" s="142">
        <f t="shared" si="5"/>
        <v>0</v>
      </c>
      <c r="R21" s="142">
        <f t="shared" si="3"/>
        <v>0</v>
      </c>
      <c r="S21" s="142">
        <f t="shared" si="4"/>
        <v>0</v>
      </c>
      <c r="T21" s="143">
        <f t="shared" si="1"/>
        <v>0</v>
      </c>
      <c r="U21" s="89">
        <f t="shared" si="2"/>
        <v>18.569300182520671</v>
      </c>
      <c r="V21" s="16"/>
      <c r="W21" s="115"/>
      <c r="X21" s="144"/>
    </row>
    <row r="22" spans="1:24" ht="32.25" thickBot="1" x14ac:dyDescent="0.3">
      <c r="A22" s="136" t="s">
        <v>1006</v>
      </c>
      <c r="B22" s="196" t="s">
        <v>944</v>
      </c>
      <c r="C22" s="137" t="s">
        <v>142</v>
      </c>
      <c r="D22" s="137" t="s">
        <v>963</v>
      </c>
      <c r="E22" s="138" t="s">
        <v>1007</v>
      </c>
      <c r="F22" s="138" t="s">
        <v>1008</v>
      </c>
      <c r="G22" s="138" t="s">
        <v>1009</v>
      </c>
      <c r="H22" s="138" t="s">
        <v>967</v>
      </c>
      <c r="I22" s="139">
        <v>0.98171180999999996</v>
      </c>
      <c r="J22" s="140">
        <v>24.751367029975</v>
      </c>
      <c r="K22" s="141">
        <v>170000</v>
      </c>
      <c r="L22" s="54">
        <v>0.11</v>
      </c>
      <c r="M22" s="54">
        <v>22.5</v>
      </c>
      <c r="N22" s="91" t="s">
        <v>38</v>
      </c>
      <c r="O22" s="91" t="s">
        <v>822</v>
      </c>
      <c r="P22" s="142">
        <f t="shared" si="0"/>
        <v>0</v>
      </c>
      <c r="Q22" s="142">
        <f t="shared" si="5"/>
        <v>0</v>
      </c>
      <c r="R22" s="142">
        <f t="shared" si="3"/>
        <v>0</v>
      </c>
      <c r="S22" s="142">
        <f t="shared" si="4"/>
        <v>0</v>
      </c>
      <c r="T22" s="143">
        <f t="shared" si="1"/>
        <v>0</v>
      </c>
      <c r="U22" s="89">
        <f t="shared" si="2"/>
        <v>24.751367029975</v>
      </c>
      <c r="V22" s="16"/>
      <c r="W22" s="115"/>
      <c r="X22" s="144"/>
    </row>
    <row r="23" spans="1:24" ht="32.25" thickBot="1" x14ac:dyDescent="0.3">
      <c r="A23" s="136" t="s">
        <v>1010</v>
      </c>
      <c r="B23" s="196" t="s">
        <v>944</v>
      </c>
      <c r="C23" s="137" t="s">
        <v>142</v>
      </c>
      <c r="D23" s="137" t="s">
        <v>963</v>
      </c>
      <c r="E23" s="138" t="s">
        <v>1011</v>
      </c>
      <c r="F23" s="138" t="s">
        <v>1012</v>
      </c>
      <c r="G23" s="138" t="s">
        <v>1013</v>
      </c>
      <c r="H23" s="138" t="s">
        <v>967</v>
      </c>
      <c r="I23" s="139">
        <v>0.80558912999999999</v>
      </c>
      <c r="J23" s="140">
        <v>27.412047935339999</v>
      </c>
      <c r="K23" s="141">
        <v>200000</v>
      </c>
      <c r="L23" s="54">
        <v>0.76</v>
      </c>
      <c r="M23" s="54">
        <v>42.5</v>
      </c>
      <c r="N23" s="91" t="s">
        <v>38</v>
      </c>
      <c r="O23" s="91" t="s">
        <v>822</v>
      </c>
      <c r="P23" s="142">
        <f t="shared" si="0"/>
        <v>25.25</v>
      </c>
      <c r="Q23" s="142">
        <f t="shared" si="5"/>
        <v>7.5</v>
      </c>
      <c r="R23" s="142">
        <f t="shared" si="3"/>
        <v>0</v>
      </c>
      <c r="S23" s="142">
        <f t="shared" si="4"/>
        <v>0</v>
      </c>
      <c r="T23" s="143">
        <f t="shared" si="1"/>
        <v>8.1875</v>
      </c>
      <c r="U23" s="89">
        <f t="shared" si="2"/>
        <v>35.599547935339999</v>
      </c>
      <c r="V23" s="16"/>
      <c r="W23" s="115"/>
      <c r="X23" s="144"/>
    </row>
    <row r="24" spans="1:24" ht="48" thickBot="1" x14ac:dyDescent="0.3">
      <c r="A24" s="136" t="s">
        <v>1014</v>
      </c>
      <c r="B24" s="196" t="s">
        <v>944</v>
      </c>
      <c r="C24" s="137" t="s">
        <v>37</v>
      </c>
      <c r="D24" s="137" t="s">
        <v>945</v>
      </c>
      <c r="E24" s="138" t="s">
        <v>1015</v>
      </c>
      <c r="F24" s="138" t="s">
        <v>1016</v>
      </c>
      <c r="G24" s="138" t="s">
        <v>1017</v>
      </c>
      <c r="H24" s="138" t="s">
        <v>1018</v>
      </c>
      <c r="I24" s="139">
        <v>2.1292155300000002</v>
      </c>
      <c r="J24" s="140">
        <v>34.008836934129647</v>
      </c>
      <c r="K24" s="141">
        <v>1779045</v>
      </c>
      <c r="L24" s="54">
        <v>0.82</v>
      </c>
      <c r="M24" s="54">
        <v>62.5</v>
      </c>
      <c r="N24" s="91" t="s">
        <v>39</v>
      </c>
      <c r="O24" s="91" t="s">
        <v>40</v>
      </c>
      <c r="P24" s="142">
        <f t="shared" si="0"/>
        <v>25.25</v>
      </c>
      <c r="Q24" s="142">
        <f t="shared" si="5"/>
        <v>15</v>
      </c>
      <c r="R24" s="142">
        <f t="shared" si="3"/>
        <v>10</v>
      </c>
      <c r="S24" s="142">
        <f t="shared" si="4"/>
        <v>25</v>
      </c>
      <c r="T24" s="143">
        <f t="shared" si="1"/>
        <v>18.8125</v>
      </c>
      <c r="U24" s="89">
        <f t="shared" si="2"/>
        <v>52.821336934129647</v>
      </c>
      <c r="V24" s="16"/>
      <c r="W24" s="115"/>
      <c r="X24" s="144"/>
    </row>
    <row r="25" spans="1:24" ht="48" thickBot="1" x14ac:dyDescent="0.3">
      <c r="A25" s="136" t="s">
        <v>1019</v>
      </c>
      <c r="B25" s="196" t="s">
        <v>944</v>
      </c>
      <c r="C25" s="137" t="s">
        <v>37</v>
      </c>
      <c r="D25" s="137" t="s">
        <v>945</v>
      </c>
      <c r="E25" s="138" t="s">
        <v>717</v>
      </c>
      <c r="F25" s="138" t="s">
        <v>1020</v>
      </c>
      <c r="G25" s="138" t="s">
        <v>1021</v>
      </c>
      <c r="H25" s="138" t="s">
        <v>1022</v>
      </c>
      <c r="I25" s="139">
        <v>0.73179386999999996</v>
      </c>
      <c r="J25" s="140">
        <v>29.145130434747948</v>
      </c>
      <c r="K25" s="141">
        <v>901782.4</v>
      </c>
      <c r="L25" s="54">
        <v>0</v>
      </c>
      <c r="M25" s="54">
        <v>62.5</v>
      </c>
      <c r="N25" s="91" t="s">
        <v>38</v>
      </c>
      <c r="O25" s="91" t="s">
        <v>40</v>
      </c>
      <c r="P25" s="142">
        <f t="shared" si="0"/>
        <v>0</v>
      </c>
      <c r="Q25" s="142">
        <f t="shared" si="5"/>
        <v>15</v>
      </c>
      <c r="R25" s="142">
        <f t="shared" si="3"/>
        <v>0</v>
      </c>
      <c r="S25" s="142">
        <f t="shared" si="4"/>
        <v>25</v>
      </c>
      <c r="T25" s="143">
        <f t="shared" si="1"/>
        <v>10</v>
      </c>
      <c r="U25" s="89">
        <f t="shared" si="2"/>
        <v>39.145130434747948</v>
      </c>
      <c r="V25" s="16"/>
      <c r="W25" s="145"/>
      <c r="X25" s="144"/>
    </row>
    <row r="26" spans="1:24" ht="32.25" thickBot="1" x14ac:dyDescent="0.3">
      <c r="A26" s="136" t="s">
        <v>1023</v>
      </c>
      <c r="B26" s="196" t="s">
        <v>944</v>
      </c>
      <c r="C26" s="137" t="s">
        <v>142</v>
      </c>
      <c r="D26" s="137" t="s">
        <v>963</v>
      </c>
      <c r="E26" s="138" t="s">
        <v>1024</v>
      </c>
      <c r="F26" s="138" t="s">
        <v>1025</v>
      </c>
      <c r="G26" s="138" t="s">
        <v>1026</v>
      </c>
      <c r="H26" s="138" t="s">
        <v>967</v>
      </c>
      <c r="I26" s="139">
        <v>0.53758980999999995</v>
      </c>
      <c r="J26" s="140">
        <v>17.30753137300357</v>
      </c>
      <c r="K26" s="141">
        <v>175000</v>
      </c>
      <c r="L26" s="54">
        <v>0.35</v>
      </c>
      <c r="M26" s="54">
        <v>25</v>
      </c>
      <c r="N26" s="91" t="s">
        <v>38</v>
      </c>
      <c r="O26" s="91" t="s">
        <v>822</v>
      </c>
      <c r="P26" s="142">
        <f t="shared" si="0"/>
        <v>8.25</v>
      </c>
      <c r="Q26" s="142">
        <f t="shared" si="5"/>
        <v>0</v>
      </c>
      <c r="R26" s="142">
        <f t="shared" si="3"/>
        <v>0</v>
      </c>
      <c r="S26" s="142">
        <f t="shared" si="4"/>
        <v>0</v>
      </c>
      <c r="T26" s="143">
        <f t="shared" si="1"/>
        <v>2.0625</v>
      </c>
      <c r="U26" s="89">
        <f t="shared" si="2"/>
        <v>19.37003137300357</v>
      </c>
      <c r="V26" s="16"/>
      <c r="W26" s="145"/>
      <c r="X26" s="144"/>
    </row>
    <row r="27" spans="1:24" ht="32.25" thickBot="1" x14ac:dyDescent="0.3">
      <c r="A27" s="136" t="s">
        <v>1027</v>
      </c>
      <c r="B27" s="196" t="s">
        <v>944</v>
      </c>
      <c r="C27" s="137" t="s">
        <v>142</v>
      </c>
      <c r="D27" s="137" t="s">
        <v>963</v>
      </c>
      <c r="E27" s="138" t="s">
        <v>1028</v>
      </c>
      <c r="F27" s="138" t="s">
        <v>1029</v>
      </c>
      <c r="G27" s="138" t="s">
        <v>1030</v>
      </c>
      <c r="H27" s="138" t="s">
        <v>967</v>
      </c>
      <c r="I27" s="139">
        <v>0.97959938999999996</v>
      </c>
      <c r="J27" s="140">
        <v>26.743158939124999</v>
      </c>
      <c r="K27" s="141">
        <v>115000</v>
      </c>
      <c r="L27" s="54">
        <v>0.47</v>
      </c>
      <c r="M27" s="54">
        <v>25</v>
      </c>
      <c r="N27" s="91" t="s">
        <v>38</v>
      </c>
      <c r="O27" s="91" t="s">
        <v>822</v>
      </c>
      <c r="P27" s="142">
        <f t="shared" si="0"/>
        <v>8.25</v>
      </c>
      <c r="Q27" s="142">
        <f t="shared" si="5"/>
        <v>0</v>
      </c>
      <c r="R27" s="142">
        <f t="shared" si="3"/>
        <v>0</v>
      </c>
      <c r="S27" s="142">
        <f t="shared" si="4"/>
        <v>0</v>
      </c>
      <c r="T27" s="143">
        <f t="shared" si="1"/>
        <v>2.0625</v>
      </c>
      <c r="U27" s="89">
        <f t="shared" si="2"/>
        <v>28.805658939124999</v>
      </c>
      <c r="V27" s="16"/>
      <c r="W27" s="145"/>
      <c r="X27" s="144"/>
    </row>
    <row r="28" spans="1:24" ht="32.25" thickBot="1" x14ac:dyDescent="0.3">
      <c r="A28" s="136" t="s">
        <v>1031</v>
      </c>
      <c r="B28" s="196" t="s">
        <v>944</v>
      </c>
      <c r="C28" s="137" t="s">
        <v>142</v>
      </c>
      <c r="D28" s="137" t="s">
        <v>963</v>
      </c>
      <c r="E28" s="138" t="s">
        <v>1032</v>
      </c>
      <c r="F28" s="138" t="s">
        <v>1033</v>
      </c>
      <c r="G28" s="138" t="s">
        <v>1034</v>
      </c>
      <c r="H28" s="138" t="s">
        <v>967</v>
      </c>
      <c r="I28" s="139">
        <v>1.08622047</v>
      </c>
      <c r="J28" s="140">
        <v>22.576061520146361</v>
      </c>
      <c r="K28" s="141">
        <v>275000</v>
      </c>
      <c r="L28" s="54">
        <v>0.63</v>
      </c>
      <c r="M28" s="54">
        <v>42.5</v>
      </c>
      <c r="N28" s="91" t="s">
        <v>38</v>
      </c>
      <c r="O28" s="91" t="s">
        <v>822</v>
      </c>
      <c r="P28" s="142">
        <f t="shared" si="0"/>
        <v>17.5</v>
      </c>
      <c r="Q28" s="142">
        <f t="shared" si="5"/>
        <v>7.5</v>
      </c>
      <c r="R28" s="142">
        <f t="shared" si="3"/>
        <v>0</v>
      </c>
      <c r="S28" s="142">
        <f t="shared" si="4"/>
        <v>0</v>
      </c>
      <c r="T28" s="143">
        <f t="shared" si="1"/>
        <v>6.25</v>
      </c>
      <c r="U28" s="89">
        <f t="shared" si="2"/>
        <v>28.826061520146361</v>
      </c>
      <c r="V28" s="16"/>
      <c r="W28" s="145"/>
      <c r="X28" s="144"/>
    </row>
    <row r="29" spans="1:24" ht="32.25" thickBot="1" x14ac:dyDescent="0.3">
      <c r="A29" s="136" t="s">
        <v>1035</v>
      </c>
      <c r="B29" s="196" t="s">
        <v>944</v>
      </c>
      <c r="C29" s="137" t="s">
        <v>142</v>
      </c>
      <c r="D29" s="137" t="s">
        <v>963</v>
      </c>
      <c r="E29" s="138" t="s">
        <v>1036</v>
      </c>
      <c r="F29" s="138" t="s">
        <v>1037</v>
      </c>
      <c r="G29" s="138" t="s">
        <v>1012</v>
      </c>
      <c r="H29" s="138" t="s">
        <v>967</v>
      </c>
      <c r="I29" s="139">
        <v>0.65618977999999994</v>
      </c>
      <c r="J29" s="140">
        <v>24.239850852875001</v>
      </c>
      <c r="K29" s="141">
        <v>175000</v>
      </c>
      <c r="L29" s="54">
        <v>0.5</v>
      </c>
      <c r="M29" s="54">
        <v>35</v>
      </c>
      <c r="N29" s="91" t="s">
        <v>38</v>
      </c>
      <c r="O29" s="91" t="s">
        <v>822</v>
      </c>
      <c r="P29" s="142">
        <f t="shared" si="0"/>
        <v>17.5</v>
      </c>
      <c r="Q29" s="142">
        <f t="shared" si="5"/>
        <v>7.5</v>
      </c>
      <c r="R29" s="142">
        <f t="shared" si="3"/>
        <v>0</v>
      </c>
      <c r="S29" s="142">
        <f t="shared" si="4"/>
        <v>0</v>
      </c>
      <c r="T29" s="143">
        <f t="shared" si="1"/>
        <v>6.25</v>
      </c>
      <c r="U29" s="89">
        <f t="shared" si="2"/>
        <v>30.489850852875001</v>
      </c>
      <c r="V29" s="16"/>
      <c r="W29" s="145"/>
      <c r="X29" s="144"/>
    </row>
    <row r="30" spans="1:24" ht="48" thickBot="1" x14ac:dyDescent="0.3">
      <c r="A30" s="136" t="s">
        <v>1038</v>
      </c>
      <c r="B30" s="196" t="s">
        <v>944</v>
      </c>
      <c r="C30" s="137" t="s">
        <v>37</v>
      </c>
      <c r="D30" s="137" t="s">
        <v>945</v>
      </c>
      <c r="E30" s="138" t="s">
        <v>1039</v>
      </c>
      <c r="F30" s="138" t="s">
        <v>1040</v>
      </c>
      <c r="G30" s="138" t="s">
        <v>1041</v>
      </c>
      <c r="H30" s="138" t="s">
        <v>1042</v>
      </c>
      <c r="I30" s="139">
        <v>1.16689076</v>
      </c>
      <c r="J30" s="140">
        <v>28.224166037057149</v>
      </c>
      <c r="K30" s="141">
        <v>1172959.2</v>
      </c>
      <c r="L30" s="54">
        <v>0.41</v>
      </c>
      <c r="M30" s="54">
        <v>32.5</v>
      </c>
      <c r="N30" s="91" t="s">
        <v>39</v>
      </c>
      <c r="O30" s="91" t="s">
        <v>40</v>
      </c>
      <c r="P30" s="142">
        <f t="shared" si="0"/>
        <v>8.25</v>
      </c>
      <c r="Q30" s="142">
        <f t="shared" si="5"/>
        <v>7.5</v>
      </c>
      <c r="R30" s="142">
        <f t="shared" si="3"/>
        <v>10</v>
      </c>
      <c r="S30" s="142">
        <f t="shared" si="4"/>
        <v>25</v>
      </c>
      <c r="T30" s="143">
        <f t="shared" si="1"/>
        <v>12.6875</v>
      </c>
      <c r="U30" s="89">
        <f t="shared" si="2"/>
        <v>40.911666037057145</v>
      </c>
      <c r="V30" s="16"/>
      <c r="W30" s="145"/>
      <c r="X30" s="144"/>
    </row>
    <row r="31" spans="1:24" ht="32.25" thickBot="1" x14ac:dyDescent="0.3">
      <c r="A31" s="136" t="s">
        <v>1043</v>
      </c>
      <c r="B31" s="196" t="s">
        <v>944</v>
      </c>
      <c r="C31" s="137" t="s">
        <v>37</v>
      </c>
      <c r="D31" s="137" t="s">
        <v>945</v>
      </c>
      <c r="E31" s="138" t="s">
        <v>1044</v>
      </c>
      <c r="F31" s="138" t="s">
        <v>1045</v>
      </c>
      <c r="G31" s="138" t="s">
        <v>717</v>
      </c>
      <c r="H31" s="138" t="s">
        <v>1046</v>
      </c>
      <c r="I31" s="139">
        <v>1.3995622000000001</v>
      </c>
      <c r="J31" s="140">
        <v>33.677315704055793</v>
      </c>
      <c r="K31" s="141">
        <v>2265069</v>
      </c>
      <c r="L31" s="54">
        <v>0.18</v>
      </c>
      <c r="M31" s="54">
        <v>75</v>
      </c>
      <c r="N31" s="91" t="s">
        <v>38</v>
      </c>
      <c r="O31" s="91" t="s">
        <v>40</v>
      </c>
      <c r="P31" s="142">
        <f t="shared" si="0"/>
        <v>0</v>
      </c>
      <c r="Q31" s="142">
        <f t="shared" si="5"/>
        <v>22.5</v>
      </c>
      <c r="R31" s="142">
        <f t="shared" si="3"/>
        <v>0</v>
      </c>
      <c r="S31" s="142">
        <f t="shared" si="4"/>
        <v>25</v>
      </c>
      <c r="T31" s="143">
        <f t="shared" si="1"/>
        <v>11.875</v>
      </c>
      <c r="U31" s="89">
        <f t="shared" si="2"/>
        <v>45.552315704055793</v>
      </c>
      <c r="V31" s="16"/>
      <c r="W31" s="145"/>
      <c r="X31" s="144"/>
    </row>
    <row r="32" spans="1:24" ht="45.75" thickBot="1" x14ac:dyDescent="0.3">
      <c r="A32" s="136" t="s">
        <v>1047</v>
      </c>
      <c r="B32" s="196" t="s">
        <v>944</v>
      </c>
      <c r="C32" s="137" t="s">
        <v>37</v>
      </c>
      <c r="D32" s="137" t="s">
        <v>945</v>
      </c>
      <c r="E32" s="138" t="s">
        <v>1048</v>
      </c>
      <c r="F32" s="138" t="s">
        <v>447</v>
      </c>
      <c r="G32" s="138" t="s">
        <v>1049</v>
      </c>
      <c r="H32" s="138" t="s">
        <v>1050</v>
      </c>
      <c r="I32" s="139">
        <v>2.6090735700000001</v>
      </c>
      <c r="J32" s="140">
        <v>22.119334348175219</v>
      </c>
      <c r="K32" s="141">
        <v>5916800</v>
      </c>
      <c r="L32" s="54">
        <v>0</v>
      </c>
      <c r="M32" s="54">
        <v>35</v>
      </c>
      <c r="N32" s="91" t="s">
        <v>38</v>
      </c>
      <c r="O32" s="91" t="s">
        <v>40</v>
      </c>
      <c r="P32" s="142">
        <f t="shared" si="0"/>
        <v>0</v>
      </c>
      <c r="Q32" s="142">
        <f t="shared" si="5"/>
        <v>7.5</v>
      </c>
      <c r="R32" s="142">
        <f t="shared" si="3"/>
        <v>0</v>
      </c>
      <c r="S32" s="142">
        <f t="shared" si="4"/>
        <v>25</v>
      </c>
      <c r="T32" s="143">
        <f t="shared" si="1"/>
        <v>8.125</v>
      </c>
      <c r="U32" s="89">
        <f t="shared" si="2"/>
        <v>30.244334348175219</v>
      </c>
      <c r="V32" s="16"/>
      <c r="W32" s="145"/>
      <c r="X32" s="144" t="s">
        <v>1051</v>
      </c>
    </row>
    <row r="33" spans="1:24" ht="32.25" thickBot="1" x14ac:dyDescent="0.3">
      <c r="A33" s="136" t="s">
        <v>1052</v>
      </c>
      <c r="B33" s="196" t="s">
        <v>944</v>
      </c>
      <c r="C33" s="137" t="s">
        <v>37</v>
      </c>
      <c r="D33" s="137" t="s">
        <v>945</v>
      </c>
      <c r="E33" s="138" t="s">
        <v>1053</v>
      </c>
      <c r="F33" s="138" t="s">
        <v>1054</v>
      </c>
      <c r="G33" s="138" t="s">
        <v>717</v>
      </c>
      <c r="H33" s="138" t="s">
        <v>1055</v>
      </c>
      <c r="I33" s="139">
        <v>0.56092054999999996</v>
      </c>
      <c r="J33" s="140">
        <v>33.169364571461969</v>
      </c>
      <c r="K33" s="141">
        <v>684420</v>
      </c>
      <c r="L33" s="54">
        <v>0.76</v>
      </c>
      <c r="M33" s="54">
        <v>32.5</v>
      </c>
      <c r="N33" s="91" t="s">
        <v>38</v>
      </c>
      <c r="O33" s="91" t="s">
        <v>40</v>
      </c>
      <c r="P33" s="142">
        <f t="shared" si="0"/>
        <v>25.25</v>
      </c>
      <c r="Q33" s="142">
        <f t="shared" si="5"/>
        <v>7.5</v>
      </c>
      <c r="R33" s="142">
        <f t="shared" si="3"/>
        <v>0</v>
      </c>
      <c r="S33" s="142">
        <f t="shared" si="4"/>
        <v>25</v>
      </c>
      <c r="T33" s="143">
        <f t="shared" si="1"/>
        <v>14.4375</v>
      </c>
      <c r="U33" s="89">
        <f t="shared" si="2"/>
        <v>47.606864571461969</v>
      </c>
      <c r="V33" s="16"/>
      <c r="W33" s="145"/>
      <c r="X33" s="144"/>
    </row>
    <row r="34" spans="1:24" ht="126.75" thickBot="1" x14ac:dyDescent="0.3">
      <c r="A34" s="136" t="s">
        <v>1056</v>
      </c>
      <c r="B34" s="196" t="s">
        <v>944</v>
      </c>
      <c r="C34" s="214" t="s">
        <v>37</v>
      </c>
      <c r="D34" s="214" t="s">
        <v>945</v>
      </c>
      <c r="E34" s="138" t="s">
        <v>1057</v>
      </c>
      <c r="F34" s="138" t="s">
        <v>1058</v>
      </c>
      <c r="G34" s="138" t="s">
        <v>1059</v>
      </c>
      <c r="H34" s="138" t="s">
        <v>1060</v>
      </c>
      <c r="I34" s="139">
        <v>1.12784942</v>
      </c>
      <c r="J34" s="140">
        <v>17.442069253340932</v>
      </c>
      <c r="K34" s="141">
        <v>1279378</v>
      </c>
      <c r="L34" s="54">
        <v>0.3</v>
      </c>
      <c r="M34" s="54">
        <v>32.5</v>
      </c>
      <c r="N34" s="91" t="s">
        <v>38</v>
      </c>
      <c r="O34" s="91" t="s">
        <v>822</v>
      </c>
      <c r="P34" s="142">
        <f t="shared" si="0"/>
        <v>8.25</v>
      </c>
      <c r="Q34" s="142">
        <f t="shared" si="5"/>
        <v>7.5</v>
      </c>
      <c r="R34" s="142">
        <f t="shared" si="3"/>
        <v>0</v>
      </c>
      <c r="S34" s="142">
        <f t="shared" si="4"/>
        <v>0</v>
      </c>
      <c r="T34" s="143">
        <f t="shared" si="1"/>
        <v>3.9375</v>
      </c>
      <c r="U34" s="89">
        <f t="shared" si="2"/>
        <v>21.379569253340932</v>
      </c>
      <c r="V34" s="16"/>
      <c r="W34" s="145"/>
      <c r="X34" s="144"/>
    </row>
    <row r="35" spans="1:24" ht="126.75" thickBot="1" x14ac:dyDescent="0.3">
      <c r="A35" s="136" t="s">
        <v>1061</v>
      </c>
      <c r="B35" s="196" t="s">
        <v>944</v>
      </c>
      <c r="C35" s="214" t="s">
        <v>37</v>
      </c>
      <c r="D35" s="214" t="s">
        <v>945</v>
      </c>
      <c r="E35" s="138" t="s">
        <v>1062</v>
      </c>
      <c r="F35" s="138" t="s">
        <v>1063</v>
      </c>
      <c r="G35" s="138" t="s">
        <v>1064</v>
      </c>
      <c r="H35" s="138" t="s">
        <v>1065</v>
      </c>
      <c r="I35" s="139">
        <v>4.2416337100000003</v>
      </c>
      <c r="J35" s="140">
        <v>21.345620462576171</v>
      </c>
      <c r="K35" s="141">
        <v>5996200</v>
      </c>
      <c r="L35" s="54">
        <v>0.39</v>
      </c>
      <c r="M35" s="54">
        <v>22.5</v>
      </c>
      <c r="N35" s="91" t="s">
        <v>39</v>
      </c>
      <c r="O35" s="91" t="s">
        <v>40</v>
      </c>
      <c r="P35" s="142">
        <f t="shared" si="0"/>
        <v>8.25</v>
      </c>
      <c r="Q35" s="142">
        <f t="shared" si="5"/>
        <v>0</v>
      </c>
      <c r="R35" s="142">
        <f t="shared" si="3"/>
        <v>10</v>
      </c>
      <c r="S35" s="142">
        <f t="shared" si="4"/>
        <v>25</v>
      </c>
      <c r="T35" s="143">
        <f t="shared" si="1"/>
        <v>10.8125</v>
      </c>
      <c r="U35" s="89">
        <f t="shared" si="2"/>
        <v>32.158120462576171</v>
      </c>
      <c r="V35" s="16"/>
      <c r="W35" s="145"/>
      <c r="X35" s="144"/>
    </row>
    <row r="36" spans="1:24" ht="48" thickBot="1" x14ac:dyDescent="0.3">
      <c r="A36" s="136" t="s">
        <v>1066</v>
      </c>
      <c r="B36" s="196" t="s">
        <v>944</v>
      </c>
      <c r="C36" s="137" t="s">
        <v>125</v>
      </c>
      <c r="D36" s="137" t="s">
        <v>1002</v>
      </c>
      <c r="E36" s="138" t="s">
        <v>1067</v>
      </c>
      <c r="F36" s="138" t="s">
        <v>1068</v>
      </c>
      <c r="G36" s="138" t="s">
        <v>1069</v>
      </c>
      <c r="H36" s="138" t="s">
        <v>1070</v>
      </c>
      <c r="I36" s="139">
        <v>1.4130817899999999</v>
      </c>
      <c r="J36" s="140">
        <v>36.326864450119999</v>
      </c>
      <c r="K36" s="141">
        <v>224000</v>
      </c>
      <c r="L36" s="54">
        <v>0.16</v>
      </c>
      <c r="M36" s="54">
        <v>62.5</v>
      </c>
      <c r="N36" s="91" t="s">
        <v>38</v>
      </c>
      <c r="O36" s="91" t="s">
        <v>822</v>
      </c>
      <c r="P36" s="142">
        <f t="shared" si="0"/>
        <v>0</v>
      </c>
      <c r="Q36" s="142">
        <f t="shared" si="5"/>
        <v>15</v>
      </c>
      <c r="R36" s="142">
        <f t="shared" si="3"/>
        <v>0</v>
      </c>
      <c r="S36" s="142">
        <f t="shared" si="4"/>
        <v>0</v>
      </c>
      <c r="T36" s="143">
        <f t="shared" si="1"/>
        <v>3.75</v>
      </c>
      <c r="U36" s="89">
        <f t="shared" si="2"/>
        <v>40.076864450119999</v>
      </c>
      <c r="V36" s="16"/>
      <c r="W36" s="145"/>
      <c r="X36" s="144"/>
    </row>
    <row r="37" spans="1:24" ht="126.75" thickBot="1" x14ac:dyDescent="0.3">
      <c r="A37" s="136" t="s">
        <v>1071</v>
      </c>
      <c r="B37" s="196" t="s">
        <v>944</v>
      </c>
      <c r="C37" s="137" t="s">
        <v>125</v>
      </c>
      <c r="D37" s="137" t="s">
        <v>1002</v>
      </c>
      <c r="E37" s="138" t="s">
        <v>1072</v>
      </c>
      <c r="F37" s="138" t="s">
        <v>1073</v>
      </c>
      <c r="G37" s="138" t="s">
        <v>1074</v>
      </c>
      <c r="H37" s="138" t="s">
        <v>1075</v>
      </c>
      <c r="I37" s="139">
        <v>5.2120949999999999E-2</v>
      </c>
      <c r="J37" s="140">
        <v>41.311359817434997</v>
      </c>
      <c r="K37" s="141">
        <v>229448</v>
      </c>
      <c r="L37" s="54">
        <v>0.42</v>
      </c>
      <c r="M37" s="54">
        <v>75</v>
      </c>
      <c r="N37" s="91" t="s">
        <v>38</v>
      </c>
      <c r="O37" s="91" t="s">
        <v>822</v>
      </c>
      <c r="P37" s="142">
        <f t="shared" si="0"/>
        <v>8.25</v>
      </c>
      <c r="Q37" s="142">
        <f t="shared" si="5"/>
        <v>22.5</v>
      </c>
      <c r="R37" s="142">
        <f t="shared" si="3"/>
        <v>0</v>
      </c>
      <c r="S37" s="142">
        <f t="shared" si="4"/>
        <v>0</v>
      </c>
      <c r="T37" s="143">
        <f t="shared" si="1"/>
        <v>7.6875</v>
      </c>
      <c r="U37" s="89">
        <f t="shared" si="2"/>
        <v>48.998859817434997</v>
      </c>
      <c r="V37" s="16"/>
      <c r="W37" s="145"/>
      <c r="X37" s="144"/>
    </row>
    <row r="38" spans="1:24" ht="63.75" thickBot="1" x14ac:dyDescent="0.3">
      <c r="A38" s="136" t="s">
        <v>1076</v>
      </c>
      <c r="B38" s="196" t="s">
        <v>944</v>
      </c>
      <c r="C38" s="137" t="s">
        <v>125</v>
      </c>
      <c r="D38" s="137" t="s">
        <v>1002</v>
      </c>
      <c r="E38" s="138" t="s">
        <v>1077</v>
      </c>
      <c r="F38" s="138" t="s">
        <v>1078</v>
      </c>
      <c r="G38" s="138" t="s">
        <v>1079</v>
      </c>
      <c r="H38" s="138" t="s">
        <v>1080</v>
      </c>
      <c r="I38" s="139">
        <v>1.47375072</v>
      </c>
      <c r="J38" s="140">
        <v>36.013832505810001</v>
      </c>
      <c r="K38" s="141">
        <v>240000</v>
      </c>
      <c r="L38" s="54">
        <v>0.54</v>
      </c>
      <c r="M38" s="54">
        <v>62.5</v>
      </c>
      <c r="N38" s="91" t="s">
        <v>38</v>
      </c>
      <c r="O38" s="91" t="s">
        <v>822</v>
      </c>
      <c r="P38" s="142">
        <f t="shared" si="0"/>
        <v>17.5</v>
      </c>
      <c r="Q38" s="142">
        <f t="shared" si="5"/>
        <v>15</v>
      </c>
      <c r="R38" s="142">
        <f t="shared" si="3"/>
        <v>0</v>
      </c>
      <c r="S38" s="142">
        <f t="shared" si="4"/>
        <v>0</v>
      </c>
      <c r="T38" s="143">
        <f t="shared" si="1"/>
        <v>8.125</v>
      </c>
      <c r="U38" s="89">
        <f t="shared" si="2"/>
        <v>44.138832505810001</v>
      </c>
      <c r="V38" s="16"/>
      <c r="W38" s="145"/>
      <c r="X38" s="144"/>
    </row>
    <row r="39" spans="1:24" ht="63.75" thickBot="1" x14ac:dyDescent="0.3">
      <c r="A39" s="136" t="s">
        <v>1081</v>
      </c>
      <c r="B39" s="196" t="s">
        <v>944</v>
      </c>
      <c r="C39" s="137" t="s">
        <v>125</v>
      </c>
      <c r="D39" s="137" t="s">
        <v>1002</v>
      </c>
      <c r="E39" s="138" t="s">
        <v>1082</v>
      </c>
      <c r="F39" s="138" t="s">
        <v>1083</v>
      </c>
      <c r="G39" s="138" t="s">
        <v>1084</v>
      </c>
      <c r="H39" s="138" t="s">
        <v>1085</v>
      </c>
      <c r="I39" s="139">
        <v>3.8470989999999997E-2</v>
      </c>
      <c r="J39" s="140">
        <v>36.450530883790002</v>
      </c>
      <c r="K39" s="141">
        <v>240000</v>
      </c>
      <c r="L39" s="54">
        <v>0.63</v>
      </c>
      <c r="M39" s="54">
        <v>52.5</v>
      </c>
      <c r="N39" s="91" t="s">
        <v>38</v>
      </c>
      <c r="O39" s="91" t="s">
        <v>822</v>
      </c>
      <c r="P39" s="142">
        <f t="shared" si="0"/>
        <v>17.5</v>
      </c>
      <c r="Q39" s="142">
        <f t="shared" si="5"/>
        <v>15</v>
      </c>
      <c r="R39" s="142">
        <f t="shared" si="3"/>
        <v>0</v>
      </c>
      <c r="S39" s="142">
        <f t="shared" si="4"/>
        <v>0</v>
      </c>
      <c r="T39" s="143">
        <f t="shared" si="1"/>
        <v>8.125</v>
      </c>
      <c r="U39" s="89">
        <f t="shared" si="2"/>
        <v>44.575530883790002</v>
      </c>
      <c r="V39" s="16"/>
      <c r="W39" s="145"/>
      <c r="X39" s="144"/>
    </row>
    <row r="40" spans="1:24" ht="79.5" thickBot="1" x14ac:dyDescent="0.3">
      <c r="A40" s="136" t="s">
        <v>1086</v>
      </c>
      <c r="B40" s="196" t="s">
        <v>944</v>
      </c>
      <c r="C40" s="137" t="s">
        <v>125</v>
      </c>
      <c r="D40" s="137" t="s">
        <v>1002</v>
      </c>
      <c r="E40" s="138" t="s">
        <v>1087</v>
      </c>
      <c r="F40" s="138" t="s">
        <v>1088</v>
      </c>
      <c r="G40" s="138" t="s">
        <v>1089</v>
      </c>
      <c r="H40" s="138" t="s">
        <v>1090</v>
      </c>
      <c r="I40" s="139">
        <v>8.0746209999999999E-2</v>
      </c>
      <c r="J40" s="140">
        <v>43.375375000000005</v>
      </c>
      <c r="K40" s="141">
        <v>400000</v>
      </c>
      <c r="L40" s="54">
        <v>0.66</v>
      </c>
      <c r="M40" s="54">
        <v>62.5</v>
      </c>
      <c r="N40" s="91" t="s">
        <v>39</v>
      </c>
      <c r="O40" s="91" t="s">
        <v>40</v>
      </c>
      <c r="P40" s="142">
        <f t="shared" si="0"/>
        <v>17.5</v>
      </c>
      <c r="Q40" s="142">
        <f t="shared" si="5"/>
        <v>15</v>
      </c>
      <c r="R40" s="142">
        <f t="shared" si="3"/>
        <v>10</v>
      </c>
      <c r="S40" s="142">
        <f t="shared" si="4"/>
        <v>25</v>
      </c>
      <c r="T40" s="143">
        <f t="shared" si="1"/>
        <v>16.875</v>
      </c>
      <c r="U40" s="89">
        <f t="shared" si="2"/>
        <v>60.250375000000005</v>
      </c>
      <c r="V40" s="16"/>
      <c r="W40" s="145"/>
      <c r="X40" s="144"/>
    </row>
    <row r="41" spans="1:24" ht="48" thickBot="1" x14ac:dyDescent="0.3">
      <c r="A41" s="136" t="s">
        <v>1091</v>
      </c>
      <c r="B41" s="196" t="s">
        <v>944</v>
      </c>
      <c r="C41" s="137" t="s">
        <v>125</v>
      </c>
      <c r="D41" s="137" t="s">
        <v>1002</v>
      </c>
      <c r="E41" s="138" t="s">
        <v>558</v>
      </c>
      <c r="F41" s="138" t="s">
        <v>1092</v>
      </c>
      <c r="G41" s="138" t="s">
        <v>1093</v>
      </c>
      <c r="H41" s="138" t="s">
        <v>1094</v>
      </c>
      <c r="I41" s="139">
        <v>0.10782145999999999</v>
      </c>
      <c r="J41" s="140">
        <v>40.104276123060004</v>
      </c>
      <c r="K41" s="141">
        <v>163200</v>
      </c>
      <c r="L41" s="54">
        <v>0.39</v>
      </c>
      <c r="M41" s="54">
        <v>75</v>
      </c>
      <c r="N41" s="91" t="s">
        <v>38</v>
      </c>
      <c r="O41" s="91" t="s">
        <v>822</v>
      </c>
      <c r="P41" s="142">
        <f t="shared" si="0"/>
        <v>8.25</v>
      </c>
      <c r="Q41" s="142">
        <f t="shared" si="5"/>
        <v>22.5</v>
      </c>
      <c r="R41" s="142">
        <f t="shared" si="3"/>
        <v>0</v>
      </c>
      <c r="S41" s="142">
        <f t="shared" si="4"/>
        <v>0</v>
      </c>
      <c r="T41" s="143">
        <f t="shared" si="1"/>
        <v>7.6875</v>
      </c>
      <c r="U41" s="89">
        <f t="shared" si="2"/>
        <v>47.791776123060004</v>
      </c>
      <c r="V41" s="16"/>
      <c r="W41" s="145"/>
      <c r="X41" s="144"/>
    </row>
    <row r="42" spans="1:24" ht="32.25" thickBot="1" x14ac:dyDescent="0.3">
      <c r="A42" s="136" t="s">
        <v>1095</v>
      </c>
      <c r="B42" s="196" t="s">
        <v>944</v>
      </c>
      <c r="C42" s="137" t="s">
        <v>125</v>
      </c>
      <c r="D42" s="137" t="s">
        <v>1002</v>
      </c>
      <c r="E42" s="138" t="s">
        <v>1096</v>
      </c>
      <c r="F42" s="138" t="s">
        <v>1097</v>
      </c>
      <c r="G42" s="138" t="s">
        <v>1098</v>
      </c>
      <c r="H42" s="138" t="s">
        <v>1099</v>
      </c>
      <c r="I42" s="139">
        <v>8.9645669999999997E-2</v>
      </c>
      <c r="J42" s="140">
        <v>40.1</v>
      </c>
      <c r="K42" s="141">
        <v>136000</v>
      </c>
      <c r="L42" s="54">
        <v>0.71</v>
      </c>
      <c r="M42" s="54">
        <v>70</v>
      </c>
      <c r="N42" s="91" t="s">
        <v>38</v>
      </c>
      <c r="O42" s="91" t="s">
        <v>814</v>
      </c>
      <c r="P42" s="142">
        <f t="shared" si="0"/>
        <v>25.25</v>
      </c>
      <c r="Q42" s="142">
        <f t="shared" si="5"/>
        <v>22.5</v>
      </c>
      <c r="R42" s="142">
        <f t="shared" si="3"/>
        <v>0</v>
      </c>
      <c r="S42" s="142">
        <f t="shared" si="4"/>
        <v>12.5</v>
      </c>
      <c r="T42" s="143">
        <f t="shared" si="1"/>
        <v>15.0625</v>
      </c>
      <c r="U42" s="89">
        <f t="shared" si="2"/>
        <v>55.162500000000001</v>
      </c>
      <c r="V42" s="16"/>
      <c r="W42" s="145"/>
      <c r="X42" s="144"/>
    </row>
    <row r="43" spans="1:24" ht="48" thickBot="1" x14ac:dyDescent="0.3">
      <c r="A43" s="136" t="s">
        <v>1100</v>
      </c>
      <c r="B43" s="196" t="s">
        <v>944</v>
      </c>
      <c r="C43" s="137" t="s">
        <v>125</v>
      </c>
      <c r="D43" s="137" t="s">
        <v>1002</v>
      </c>
      <c r="E43" s="138" t="s">
        <v>619</v>
      </c>
      <c r="F43" s="138" t="s">
        <v>1101</v>
      </c>
      <c r="G43" s="138" t="s">
        <v>1102</v>
      </c>
      <c r="H43" s="138" t="s">
        <v>1103</v>
      </c>
      <c r="I43" s="139">
        <v>1.41756065</v>
      </c>
      <c r="J43" s="140">
        <v>36.903238299694372</v>
      </c>
      <c r="K43" s="141">
        <v>320000</v>
      </c>
      <c r="L43" s="54">
        <v>0.82</v>
      </c>
      <c r="M43" s="54">
        <v>75</v>
      </c>
      <c r="N43" s="91" t="s">
        <v>38</v>
      </c>
      <c r="O43" s="91" t="s">
        <v>822</v>
      </c>
      <c r="P43" s="142">
        <f t="shared" si="0"/>
        <v>25.25</v>
      </c>
      <c r="Q43" s="142">
        <f t="shared" si="5"/>
        <v>22.5</v>
      </c>
      <c r="R43" s="142">
        <f t="shared" si="3"/>
        <v>0</v>
      </c>
      <c r="S43" s="142">
        <f t="shared" si="4"/>
        <v>0</v>
      </c>
      <c r="T43" s="143">
        <f t="shared" si="1"/>
        <v>11.9375</v>
      </c>
      <c r="U43" s="89">
        <f t="shared" si="2"/>
        <v>48.840738299694372</v>
      </c>
      <c r="V43" s="16"/>
      <c r="W43" s="145"/>
      <c r="X43" s="144"/>
    </row>
    <row r="44" spans="1:24" ht="32.25" thickBot="1" x14ac:dyDescent="0.3">
      <c r="A44" s="136" t="s">
        <v>1104</v>
      </c>
      <c r="B44" s="196" t="s">
        <v>944</v>
      </c>
      <c r="C44" s="137" t="s">
        <v>125</v>
      </c>
      <c r="D44" s="137" t="s">
        <v>1002</v>
      </c>
      <c r="E44" s="138" t="s">
        <v>550</v>
      </c>
      <c r="F44" s="138" t="s">
        <v>1067</v>
      </c>
      <c r="G44" s="138" t="s">
        <v>1105</v>
      </c>
      <c r="H44" s="138" t="s">
        <v>1106</v>
      </c>
      <c r="I44" s="139">
        <v>0.16027478000000001</v>
      </c>
      <c r="J44" s="140">
        <v>35.246087677000503</v>
      </c>
      <c r="K44" s="141">
        <v>253440</v>
      </c>
      <c r="L44" s="54">
        <v>1.07</v>
      </c>
      <c r="M44" s="54">
        <v>52.5</v>
      </c>
      <c r="N44" s="91" t="s">
        <v>38</v>
      </c>
      <c r="O44" s="91" t="s">
        <v>822</v>
      </c>
      <c r="P44" s="142">
        <f t="shared" si="0"/>
        <v>35</v>
      </c>
      <c r="Q44" s="142">
        <f t="shared" si="5"/>
        <v>15</v>
      </c>
      <c r="R44" s="142">
        <f t="shared" si="3"/>
        <v>0</v>
      </c>
      <c r="S44" s="142">
        <f t="shared" si="4"/>
        <v>0</v>
      </c>
      <c r="T44" s="143">
        <f t="shared" si="1"/>
        <v>12.5</v>
      </c>
      <c r="U44" s="89">
        <f t="shared" si="2"/>
        <v>47.746087677000503</v>
      </c>
      <c r="V44" s="16"/>
      <c r="W44" s="145"/>
      <c r="X44" s="144"/>
    </row>
    <row r="45" spans="1:24" ht="32.25" thickBot="1" x14ac:dyDescent="0.3">
      <c r="A45" s="136" t="s">
        <v>1107</v>
      </c>
      <c r="B45" s="196" t="s">
        <v>944</v>
      </c>
      <c r="C45" s="137" t="s">
        <v>125</v>
      </c>
      <c r="D45" s="137" t="s">
        <v>1002</v>
      </c>
      <c r="E45" s="138" t="s">
        <v>550</v>
      </c>
      <c r="F45" s="138" t="s">
        <v>1108</v>
      </c>
      <c r="G45" s="138" t="s">
        <v>1109</v>
      </c>
      <c r="H45" s="138" t="s">
        <v>1110</v>
      </c>
      <c r="I45" s="139">
        <v>0.19538701999999999</v>
      </c>
      <c r="J45" s="140">
        <v>31.8917416076685</v>
      </c>
      <c r="K45" s="141">
        <v>168960</v>
      </c>
      <c r="L45" s="54">
        <v>1.07</v>
      </c>
      <c r="M45" s="54">
        <v>32.5</v>
      </c>
      <c r="N45" s="91" t="s">
        <v>38</v>
      </c>
      <c r="O45" s="91" t="s">
        <v>822</v>
      </c>
      <c r="P45" s="142">
        <f t="shared" si="0"/>
        <v>35</v>
      </c>
      <c r="Q45" s="142">
        <f t="shared" si="5"/>
        <v>7.5</v>
      </c>
      <c r="R45" s="142">
        <f t="shared" si="3"/>
        <v>0</v>
      </c>
      <c r="S45" s="142">
        <f t="shared" si="4"/>
        <v>0</v>
      </c>
      <c r="T45" s="143">
        <f t="shared" si="1"/>
        <v>10.625</v>
      </c>
      <c r="U45" s="89">
        <f t="shared" si="2"/>
        <v>42.5167416076685</v>
      </c>
      <c r="V45" s="16"/>
      <c r="W45" s="145"/>
      <c r="X45" s="144"/>
    </row>
    <row r="46" spans="1:24" ht="32.25" thickBot="1" x14ac:dyDescent="0.3">
      <c r="A46" s="136" t="s">
        <v>1111</v>
      </c>
      <c r="B46" s="196" t="s">
        <v>944</v>
      </c>
      <c r="C46" s="137" t="s">
        <v>125</v>
      </c>
      <c r="D46" s="137" t="s">
        <v>1002</v>
      </c>
      <c r="E46" s="138" t="s">
        <v>1112</v>
      </c>
      <c r="F46" s="138" t="s">
        <v>1113</v>
      </c>
      <c r="G46" s="138" t="s">
        <v>1114</v>
      </c>
      <c r="H46" s="138" t="s">
        <v>1110</v>
      </c>
      <c r="I46" s="139">
        <v>0.26930407000000001</v>
      </c>
      <c r="J46" s="140">
        <v>40.772623992927002</v>
      </c>
      <c r="K46" s="141">
        <v>115600</v>
      </c>
      <c r="L46" s="54">
        <v>0.49</v>
      </c>
      <c r="M46" s="54">
        <v>90</v>
      </c>
      <c r="N46" s="91" t="s">
        <v>38</v>
      </c>
      <c r="O46" s="91" t="s">
        <v>822</v>
      </c>
      <c r="P46" s="142">
        <f t="shared" si="0"/>
        <v>8.25</v>
      </c>
      <c r="Q46" s="142">
        <f t="shared" si="5"/>
        <v>30</v>
      </c>
      <c r="R46" s="142">
        <f t="shared" si="3"/>
        <v>0</v>
      </c>
      <c r="S46" s="142">
        <f t="shared" si="4"/>
        <v>0</v>
      </c>
      <c r="T46" s="143">
        <f t="shared" si="1"/>
        <v>9.5625</v>
      </c>
      <c r="U46" s="89">
        <f t="shared" si="2"/>
        <v>50.335123992927002</v>
      </c>
      <c r="V46" s="16"/>
      <c r="W46" s="145"/>
      <c r="X46" s="144"/>
    </row>
    <row r="47" spans="1:24" ht="32.25" thickBot="1" x14ac:dyDescent="0.3">
      <c r="A47" s="136" t="s">
        <v>1115</v>
      </c>
      <c r="B47" s="196" t="s">
        <v>944</v>
      </c>
      <c r="C47" s="137" t="s">
        <v>125</v>
      </c>
      <c r="D47" s="137" t="s">
        <v>1002</v>
      </c>
      <c r="E47" s="138" t="s">
        <v>1116</v>
      </c>
      <c r="F47" s="138" t="s">
        <v>1117</v>
      </c>
      <c r="G47" s="138" t="s">
        <v>1118</v>
      </c>
      <c r="H47" s="138" t="s">
        <v>1119</v>
      </c>
      <c r="I47" s="139">
        <v>9.7151660000000001E-2</v>
      </c>
      <c r="J47" s="140">
        <v>32.274177856450002</v>
      </c>
      <c r="K47" s="141">
        <v>128000</v>
      </c>
      <c r="L47" s="54">
        <v>0.47</v>
      </c>
      <c r="M47" s="54">
        <v>25</v>
      </c>
      <c r="N47" s="91" t="s">
        <v>38</v>
      </c>
      <c r="O47" s="91" t="s">
        <v>822</v>
      </c>
      <c r="P47" s="142">
        <f t="shared" si="0"/>
        <v>8.25</v>
      </c>
      <c r="Q47" s="142">
        <f t="shared" si="5"/>
        <v>0</v>
      </c>
      <c r="R47" s="142">
        <f t="shared" si="3"/>
        <v>0</v>
      </c>
      <c r="S47" s="142">
        <f t="shared" si="4"/>
        <v>0</v>
      </c>
      <c r="T47" s="143">
        <f t="shared" si="1"/>
        <v>2.0625</v>
      </c>
      <c r="U47" s="89">
        <f t="shared" si="2"/>
        <v>34.336677856450002</v>
      </c>
      <c r="V47" s="16"/>
      <c r="W47" s="145"/>
      <c r="X47" s="144"/>
    </row>
    <row r="48" spans="1:24" ht="30.75" thickBot="1" x14ac:dyDescent="0.3">
      <c r="A48" s="136" t="s">
        <v>1120</v>
      </c>
      <c r="B48" s="196" t="s">
        <v>944</v>
      </c>
      <c r="C48" s="137" t="s">
        <v>125</v>
      </c>
      <c r="D48" s="137" t="s">
        <v>1002</v>
      </c>
      <c r="E48" s="138" t="s">
        <v>1121</v>
      </c>
      <c r="F48" s="138" t="s">
        <v>1122</v>
      </c>
      <c r="G48" s="138" t="s">
        <v>1123</v>
      </c>
      <c r="H48" s="138" t="s">
        <v>1119</v>
      </c>
      <c r="I48" s="139">
        <v>9.610146E-2</v>
      </c>
      <c r="J48" s="140">
        <v>37.276505615239998</v>
      </c>
      <c r="K48" s="141">
        <v>248000</v>
      </c>
      <c r="L48" s="54">
        <v>0.42</v>
      </c>
      <c r="M48" s="54">
        <v>55</v>
      </c>
      <c r="N48" s="91" t="s">
        <v>38</v>
      </c>
      <c r="O48" s="91" t="s">
        <v>822</v>
      </c>
      <c r="P48" s="142">
        <f t="shared" si="0"/>
        <v>8.25</v>
      </c>
      <c r="Q48" s="142">
        <f t="shared" si="5"/>
        <v>15</v>
      </c>
      <c r="R48" s="142">
        <f t="shared" si="3"/>
        <v>0</v>
      </c>
      <c r="S48" s="142">
        <f t="shared" si="4"/>
        <v>0</v>
      </c>
      <c r="T48" s="143">
        <f t="shared" si="1"/>
        <v>5.8125</v>
      </c>
      <c r="U48" s="89">
        <f t="shared" si="2"/>
        <v>43.089005615239998</v>
      </c>
      <c r="V48" s="16"/>
      <c r="W48" s="145"/>
      <c r="X48" s="144"/>
    </row>
    <row r="49" spans="1:24" ht="95.25" thickBot="1" x14ac:dyDescent="0.3">
      <c r="A49" s="136" t="s">
        <v>1124</v>
      </c>
      <c r="B49" s="196" t="s">
        <v>944</v>
      </c>
      <c r="C49" s="137" t="s">
        <v>125</v>
      </c>
      <c r="D49" s="137" t="s">
        <v>1002</v>
      </c>
      <c r="E49" s="138" t="s">
        <v>546</v>
      </c>
      <c r="F49" s="138" t="s">
        <v>1125</v>
      </c>
      <c r="G49" s="138" t="s">
        <v>1126</v>
      </c>
      <c r="H49" s="138" t="s">
        <v>1127</v>
      </c>
      <c r="I49" s="139">
        <v>8.025119E-2</v>
      </c>
      <c r="J49" s="140">
        <v>33.562131347659999</v>
      </c>
      <c r="K49" s="141">
        <v>192000</v>
      </c>
      <c r="L49" s="54">
        <v>0.54</v>
      </c>
      <c r="M49" s="54">
        <v>32.5</v>
      </c>
      <c r="N49" s="91" t="s">
        <v>38</v>
      </c>
      <c r="O49" s="91" t="s">
        <v>822</v>
      </c>
      <c r="P49" s="142">
        <f t="shared" si="0"/>
        <v>17.5</v>
      </c>
      <c r="Q49" s="142">
        <f t="shared" si="5"/>
        <v>7.5</v>
      </c>
      <c r="R49" s="142">
        <f t="shared" si="3"/>
        <v>0</v>
      </c>
      <c r="S49" s="142">
        <f t="shared" si="4"/>
        <v>0</v>
      </c>
      <c r="T49" s="143">
        <f t="shared" si="1"/>
        <v>6.25</v>
      </c>
      <c r="U49" s="89">
        <f t="shared" si="2"/>
        <v>39.812131347659999</v>
      </c>
      <c r="V49" s="16"/>
      <c r="W49" s="145"/>
      <c r="X49" s="144"/>
    </row>
    <row r="50" spans="1:24" ht="63.75" thickBot="1" x14ac:dyDescent="0.3">
      <c r="A50" s="136" t="s">
        <v>1128</v>
      </c>
      <c r="B50" s="196" t="s">
        <v>944</v>
      </c>
      <c r="C50" s="137" t="s">
        <v>125</v>
      </c>
      <c r="D50" s="137" t="s">
        <v>1002</v>
      </c>
      <c r="E50" s="138" t="s">
        <v>1129</v>
      </c>
      <c r="F50" s="138" t="s">
        <v>1130</v>
      </c>
      <c r="G50" s="138" t="s">
        <v>1131</v>
      </c>
      <c r="H50" s="138" t="s">
        <v>1132</v>
      </c>
      <c r="I50" s="139">
        <v>4.2044989999999997E-2</v>
      </c>
      <c r="J50" s="140">
        <v>38.232848022460004</v>
      </c>
      <c r="K50" s="141">
        <v>88000</v>
      </c>
      <c r="L50" s="54">
        <v>1.8</v>
      </c>
      <c r="M50" s="54">
        <v>65</v>
      </c>
      <c r="N50" s="91" t="s">
        <v>38</v>
      </c>
      <c r="O50" s="91" t="s">
        <v>822</v>
      </c>
      <c r="P50" s="142">
        <f t="shared" si="0"/>
        <v>35</v>
      </c>
      <c r="Q50" s="142">
        <f t="shared" si="5"/>
        <v>15</v>
      </c>
      <c r="R50" s="142">
        <f t="shared" si="3"/>
        <v>0</v>
      </c>
      <c r="S50" s="142">
        <f t="shared" si="4"/>
        <v>0</v>
      </c>
      <c r="T50" s="143">
        <f t="shared" si="1"/>
        <v>12.5</v>
      </c>
      <c r="U50" s="89">
        <f t="shared" si="2"/>
        <v>50.732848022460004</v>
      </c>
      <c r="V50" s="16"/>
      <c r="W50" s="145"/>
      <c r="X50" s="144"/>
    </row>
    <row r="51" spans="1:24" ht="111" thickBot="1" x14ac:dyDescent="0.3">
      <c r="A51" s="136" t="s">
        <v>1133</v>
      </c>
      <c r="B51" s="196" t="s">
        <v>944</v>
      </c>
      <c r="C51" s="137" t="s">
        <v>125</v>
      </c>
      <c r="D51" s="137" t="s">
        <v>1002</v>
      </c>
      <c r="E51" s="138" t="s">
        <v>1134</v>
      </c>
      <c r="F51" s="138" t="s">
        <v>1135</v>
      </c>
      <c r="G51" s="138" t="s">
        <v>1136</v>
      </c>
      <c r="H51" s="138" t="s">
        <v>1137</v>
      </c>
      <c r="I51" s="139">
        <v>3.5512099999999998E-2</v>
      </c>
      <c r="J51" s="140">
        <v>38.065163452154998</v>
      </c>
      <c r="K51" s="141">
        <v>164000</v>
      </c>
      <c r="L51" s="54">
        <v>0.98</v>
      </c>
      <c r="M51" s="54">
        <v>55</v>
      </c>
      <c r="N51" s="91" t="s">
        <v>38</v>
      </c>
      <c r="O51" s="91" t="s">
        <v>822</v>
      </c>
      <c r="P51" s="142">
        <f t="shared" si="0"/>
        <v>25.25</v>
      </c>
      <c r="Q51" s="142">
        <f t="shared" si="5"/>
        <v>15</v>
      </c>
      <c r="R51" s="142">
        <f t="shared" si="3"/>
        <v>0</v>
      </c>
      <c r="S51" s="142">
        <f t="shared" si="4"/>
        <v>0</v>
      </c>
      <c r="T51" s="143">
        <f t="shared" si="1"/>
        <v>10.0625</v>
      </c>
      <c r="U51" s="89">
        <f t="shared" si="2"/>
        <v>48.127663452154998</v>
      </c>
      <c r="V51" s="16"/>
      <c r="W51" s="145"/>
      <c r="X51" s="144"/>
    </row>
    <row r="52" spans="1:24" ht="79.5" thickBot="1" x14ac:dyDescent="0.3">
      <c r="A52" s="136" t="s">
        <v>1138</v>
      </c>
      <c r="B52" s="196" t="s">
        <v>944</v>
      </c>
      <c r="C52" s="214" t="s">
        <v>125</v>
      </c>
      <c r="D52" s="214" t="s">
        <v>1002</v>
      </c>
      <c r="E52" s="138" t="s">
        <v>1139</v>
      </c>
      <c r="F52" s="138" t="s">
        <v>1140</v>
      </c>
      <c r="G52" s="138" t="s">
        <v>1141</v>
      </c>
      <c r="H52" s="138" t="s">
        <v>1142</v>
      </c>
      <c r="I52" s="139">
        <v>1.3876646399999999</v>
      </c>
      <c r="J52" s="140">
        <v>35.316796261924999</v>
      </c>
      <c r="K52" s="141">
        <v>160000</v>
      </c>
      <c r="L52" s="54">
        <v>1.26</v>
      </c>
      <c r="M52" s="54">
        <v>42.5</v>
      </c>
      <c r="N52" s="91" t="s">
        <v>38</v>
      </c>
      <c r="O52" s="91" t="s">
        <v>822</v>
      </c>
      <c r="P52" s="142">
        <f t="shared" si="0"/>
        <v>35</v>
      </c>
      <c r="Q52" s="142">
        <f t="shared" si="5"/>
        <v>7.5</v>
      </c>
      <c r="R52" s="142">
        <f t="shared" si="3"/>
        <v>0</v>
      </c>
      <c r="S52" s="142">
        <f t="shared" si="4"/>
        <v>0</v>
      </c>
      <c r="T52" s="143">
        <f t="shared" si="1"/>
        <v>10.625</v>
      </c>
      <c r="U52" s="89">
        <f t="shared" si="2"/>
        <v>45.941796261924999</v>
      </c>
      <c r="V52" s="16"/>
      <c r="W52" s="145"/>
      <c r="X52" s="144"/>
    </row>
    <row r="53" spans="1:24" ht="32.25" thickBot="1" x14ac:dyDescent="0.3">
      <c r="A53" s="136" t="s">
        <v>1143</v>
      </c>
      <c r="B53" s="196" t="s">
        <v>944</v>
      </c>
      <c r="C53" s="214" t="s">
        <v>125</v>
      </c>
      <c r="D53" s="214" t="s">
        <v>1002</v>
      </c>
      <c r="E53" s="138" t="s">
        <v>187</v>
      </c>
      <c r="F53" s="138" t="s">
        <v>376</v>
      </c>
      <c r="G53" s="138" t="s">
        <v>1144</v>
      </c>
      <c r="H53" s="138" t="s">
        <v>1145</v>
      </c>
      <c r="I53" s="139">
        <v>0.35977182000000002</v>
      </c>
      <c r="J53" s="140">
        <v>20.147206431770002</v>
      </c>
      <c r="K53" s="141">
        <v>88000</v>
      </c>
      <c r="L53" s="54">
        <v>0.55000000000000004</v>
      </c>
      <c r="M53" s="54">
        <v>22.5</v>
      </c>
      <c r="N53" s="91" t="s">
        <v>38</v>
      </c>
      <c r="O53" s="91" t="s">
        <v>822</v>
      </c>
      <c r="P53" s="142">
        <f t="shared" si="0"/>
        <v>17.5</v>
      </c>
      <c r="Q53" s="142">
        <f t="shared" si="5"/>
        <v>0</v>
      </c>
      <c r="R53" s="142">
        <f t="shared" si="3"/>
        <v>0</v>
      </c>
      <c r="S53" s="142">
        <f t="shared" si="4"/>
        <v>0</v>
      </c>
      <c r="T53" s="143">
        <f t="shared" si="1"/>
        <v>4.375</v>
      </c>
      <c r="U53" s="89">
        <f t="shared" si="2"/>
        <v>24.522206431770002</v>
      </c>
      <c r="V53" s="16"/>
      <c r="W53" s="145"/>
      <c r="X53" s="144"/>
    </row>
    <row r="54" spans="1:24" ht="48" thickBot="1" x14ac:dyDescent="0.3">
      <c r="A54" s="136" t="s">
        <v>1146</v>
      </c>
      <c r="B54" s="196" t="s">
        <v>944</v>
      </c>
      <c r="C54" s="137" t="s">
        <v>37</v>
      </c>
      <c r="D54" s="137" t="s">
        <v>945</v>
      </c>
      <c r="E54" s="138" t="s">
        <v>1147</v>
      </c>
      <c r="F54" s="138" t="s">
        <v>1148</v>
      </c>
      <c r="G54" s="138" t="s">
        <v>1149</v>
      </c>
      <c r="H54" s="138" t="s">
        <v>1150</v>
      </c>
      <c r="I54" s="139">
        <v>1.0618278000000001</v>
      </c>
      <c r="J54" s="140">
        <v>26.07</v>
      </c>
      <c r="K54" s="141">
        <v>794077</v>
      </c>
      <c r="L54" s="54">
        <v>0.6</v>
      </c>
      <c r="M54" s="54">
        <v>12.5</v>
      </c>
      <c r="N54" s="91" t="s">
        <v>39</v>
      </c>
      <c r="O54" s="91" t="s">
        <v>814</v>
      </c>
      <c r="P54" s="142">
        <f t="shared" si="0"/>
        <v>17.5</v>
      </c>
      <c r="Q54" s="142">
        <f t="shared" si="5"/>
        <v>0</v>
      </c>
      <c r="R54" s="142">
        <f t="shared" si="3"/>
        <v>10</v>
      </c>
      <c r="S54" s="142">
        <f t="shared" si="4"/>
        <v>12.5</v>
      </c>
      <c r="T54" s="143">
        <f t="shared" si="1"/>
        <v>10</v>
      </c>
      <c r="U54" s="89">
        <f t="shared" si="2"/>
        <v>36.07</v>
      </c>
      <c r="V54" s="16"/>
      <c r="W54" s="145"/>
      <c r="X54" s="144"/>
    </row>
    <row r="55" spans="1:24" ht="32.25" thickBot="1" x14ac:dyDescent="0.3">
      <c r="A55" s="136" t="s">
        <v>1151</v>
      </c>
      <c r="B55" s="196" t="s">
        <v>944</v>
      </c>
      <c r="C55" s="137" t="s">
        <v>37</v>
      </c>
      <c r="D55" s="137" t="s">
        <v>945</v>
      </c>
      <c r="E55" s="138" t="s">
        <v>1152</v>
      </c>
      <c r="F55" s="138" t="s">
        <v>1149</v>
      </c>
      <c r="G55" s="138" t="s">
        <v>1153</v>
      </c>
      <c r="H55" s="138" t="s">
        <v>1154</v>
      </c>
      <c r="I55" s="139">
        <v>4.6116132199999997</v>
      </c>
      <c r="J55" s="140">
        <v>18.565350905441939</v>
      </c>
      <c r="K55" s="141">
        <v>2955140</v>
      </c>
      <c r="L55" s="54">
        <v>0.6</v>
      </c>
      <c r="M55" s="54">
        <v>25</v>
      </c>
      <c r="N55" s="91" t="s">
        <v>38</v>
      </c>
      <c r="O55" s="91" t="s">
        <v>814</v>
      </c>
      <c r="P55" s="142">
        <f t="shared" si="0"/>
        <v>17.5</v>
      </c>
      <c r="Q55" s="142">
        <f t="shared" si="5"/>
        <v>0</v>
      </c>
      <c r="R55" s="142">
        <f t="shared" si="3"/>
        <v>0</v>
      </c>
      <c r="S55" s="142">
        <f t="shared" si="4"/>
        <v>12.5</v>
      </c>
      <c r="T55" s="143">
        <f t="shared" si="1"/>
        <v>7.5</v>
      </c>
      <c r="U55" s="89">
        <f t="shared" si="2"/>
        <v>26.065350905441939</v>
      </c>
      <c r="V55" s="16"/>
      <c r="W55" s="145"/>
      <c r="X55" s="144"/>
    </row>
    <row r="56" spans="1:24" ht="48" thickBot="1" x14ac:dyDescent="0.3">
      <c r="A56" s="136" t="s">
        <v>1155</v>
      </c>
      <c r="B56" s="196" t="s">
        <v>944</v>
      </c>
      <c r="C56" s="137" t="s">
        <v>37</v>
      </c>
      <c r="D56" s="137" t="s">
        <v>945</v>
      </c>
      <c r="E56" s="138" t="s">
        <v>1156</v>
      </c>
      <c r="F56" s="138" t="s">
        <v>1157</v>
      </c>
      <c r="G56" s="138" t="s">
        <v>1158</v>
      </c>
      <c r="H56" s="138" t="s">
        <v>1159</v>
      </c>
      <c r="I56" s="139">
        <v>0.30987717999999997</v>
      </c>
      <c r="J56" s="140">
        <v>26.680520000000001</v>
      </c>
      <c r="K56" s="141">
        <v>177600</v>
      </c>
      <c r="L56" s="54">
        <v>0.22</v>
      </c>
      <c r="M56" s="54">
        <v>12.5</v>
      </c>
      <c r="N56" s="91" t="s">
        <v>38</v>
      </c>
      <c r="O56" s="91" t="s">
        <v>822</v>
      </c>
      <c r="P56" s="142">
        <f t="shared" si="0"/>
        <v>0</v>
      </c>
      <c r="Q56" s="142">
        <f t="shared" si="5"/>
        <v>0</v>
      </c>
      <c r="R56" s="142">
        <f t="shared" si="3"/>
        <v>0</v>
      </c>
      <c r="S56" s="142">
        <f t="shared" si="4"/>
        <v>0</v>
      </c>
      <c r="T56" s="143">
        <f t="shared" si="1"/>
        <v>0</v>
      </c>
      <c r="U56" s="89">
        <f t="shared" si="2"/>
        <v>26.680520000000001</v>
      </c>
      <c r="V56" s="16"/>
      <c r="W56" s="145"/>
      <c r="X56" s="144"/>
    </row>
    <row r="57" spans="1:24" ht="48" thickBot="1" x14ac:dyDescent="0.3">
      <c r="A57" s="136" t="s">
        <v>1160</v>
      </c>
      <c r="B57" s="196" t="s">
        <v>944</v>
      </c>
      <c r="C57" s="137" t="s">
        <v>37</v>
      </c>
      <c r="D57" s="137" t="s">
        <v>945</v>
      </c>
      <c r="E57" s="138" t="s">
        <v>1161</v>
      </c>
      <c r="F57" s="138" t="s">
        <v>1162</v>
      </c>
      <c r="G57" s="138" t="s">
        <v>1163</v>
      </c>
      <c r="H57" s="138" t="s">
        <v>1164</v>
      </c>
      <c r="I57" s="139">
        <v>0.13912687000000001</v>
      </c>
      <c r="J57" s="140">
        <v>21.232049323699499</v>
      </c>
      <c r="K57" s="141">
        <v>81066</v>
      </c>
      <c r="L57" s="54">
        <v>1.1000000000000001</v>
      </c>
      <c r="M57" s="54">
        <v>35</v>
      </c>
      <c r="N57" s="91" t="s">
        <v>39</v>
      </c>
      <c r="O57" s="91" t="s">
        <v>822</v>
      </c>
      <c r="P57" s="142">
        <f t="shared" si="0"/>
        <v>35</v>
      </c>
      <c r="Q57" s="142">
        <f t="shared" si="5"/>
        <v>7.5</v>
      </c>
      <c r="R57" s="142">
        <f t="shared" si="3"/>
        <v>10</v>
      </c>
      <c r="S57" s="142">
        <f t="shared" si="4"/>
        <v>0</v>
      </c>
      <c r="T57" s="143">
        <f t="shared" si="1"/>
        <v>13.125</v>
      </c>
      <c r="U57" s="89">
        <f t="shared" si="2"/>
        <v>34.357049323699499</v>
      </c>
      <c r="V57" s="16"/>
      <c r="W57" s="145"/>
      <c r="X57" s="144"/>
    </row>
    <row r="58" spans="1:24" ht="111" thickBot="1" x14ac:dyDescent="0.3">
      <c r="A58" s="136" t="s">
        <v>1165</v>
      </c>
      <c r="B58" s="196" t="s">
        <v>944</v>
      </c>
      <c r="C58" s="137" t="s">
        <v>37</v>
      </c>
      <c r="D58" s="214" t="s">
        <v>945</v>
      </c>
      <c r="E58" s="138" t="s">
        <v>1166</v>
      </c>
      <c r="F58" s="138" t="s">
        <v>1167</v>
      </c>
      <c r="G58" s="138" t="s">
        <v>1168</v>
      </c>
      <c r="H58" s="138" t="s">
        <v>1169</v>
      </c>
      <c r="I58" s="139">
        <v>0.93892162000000001</v>
      </c>
      <c r="J58" s="140">
        <v>18.058998847984903</v>
      </c>
      <c r="K58" s="141">
        <v>1016418.4</v>
      </c>
      <c r="L58" s="54">
        <v>0</v>
      </c>
      <c r="M58" s="54">
        <v>35</v>
      </c>
      <c r="N58" s="91" t="s">
        <v>38</v>
      </c>
      <c r="O58" s="91" t="s">
        <v>822</v>
      </c>
      <c r="P58" s="142">
        <f t="shared" si="0"/>
        <v>0</v>
      </c>
      <c r="Q58" s="142">
        <f t="shared" si="5"/>
        <v>7.5</v>
      </c>
      <c r="R58" s="142">
        <f t="shared" si="3"/>
        <v>0</v>
      </c>
      <c r="S58" s="142">
        <f t="shared" si="4"/>
        <v>0</v>
      </c>
      <c r="T58" s="143">
        <f t="shared" si="1"/>
        <v>1.875</v>
      </c>
      <c r="U58" s="89">
        <f t="shared" si="2"/>
        <v>19.933998847984903</v>
      </c>
      <c r="V58" s="16"/>
      <c r="W58" s="145"/>
      <c r="X58" s="144"/>
    </row>
    <row r="59" spans="1:24" ht="32.25" thickBot="1" x14ac:dyDescent="0.3">
      <c r="A59" s="136" t="s">
        <v>1170</v>
      </c>
      <c r="B59" s="196" t="s">
        <v>944</v>
      </c>
      <c r="C59" s="214" t="s">
        <v>37</v>
      </c>
      <c r="D59" s="214" t="s">
        <v>945</v>
      </c>
      <c r="E59" s="138" t="s">
        <v>1171</v>
      </c>
      <c r="F59" s="138" t="s">
        <v>1172</v>
      </c>
      <c r="G59" s="138" t="s">
        <v>1173</v>
      </c>
      <c r="H59" s="138" t="s">
        <v>1174</v>
      </c>
      <c r="I59" s="139">
        <v>9.5514979999999999E-2</v>
      </c>
      <c r="J59" s="140">
        <v>23.053339446384001</v>
      </c>
      <c r="K59" s="141">
        <v>112892</v>
      </c>
      <c r="L59" s="54">
        <v>0.82</v>
      </c>
      <c r="M59" s="54">
        <v>35</v>
      </c>
      <c r="N59" s="91" t="s">
        <v>39</v>
      </c>
      <c r="O59" s="91" t="s">
        <v>822</v>
      </c>
      <c r="P59" s="142">
        <f t="shared" si="0"/>
        <v>25.25</v>
      </c>
      <c r="Q59" s="142">
        <f t="shared" si="5"/>
        <v>7.5</v>
      </c>
      <c r="R59" s="142">
        <f t="shared" si="3"/>
        <v>10</v>
      </c>
      <c r="S59" s="142">
        <f t="shared" si="4"/>
        <v>0</v>
      </c>
      <c r="T59" s="143">
        <f t="shared" si="1"/>
        <v>10.6875</v>
      </c>
      <c r="U59" s="89">
        <f t="shared" si="2"/>
        <v>33.740839446384001</v>
      </c>
      <c r="V59" s="16"/>
      <c r="W59" s="145"/>
      <c r="X59" s="144"/>
    </row>
    <row r="60" spans="1:24" ht="126.75" thickBot="1" x14ac:dyDescent="0.3">
      <c r="A60" s="136" t="s">
        <v>1175</v>
      </c>
      <c r="B60" s="196" t="s">
        <v>944</v>
      </c>
      <c r="C60" s="214" t="s">
        <v>125</v>
      </c>
      <c r="D60" s="214" t="s">
        <v>1002</v>
      </c>
      <c r="E60" s="138" t="s">
        <v>1177</v>
      </c>
      <c r="F60" s="138" t="s">
        <v>1178</v>
      </c>
      <c r="G60" s="138" t="s">
        <v>1179</v>
      </c>
      <c r="H60" s="138" t="s">
        <v>1180</v>
      </c>
      <c r="I60" s="139">
        <v>1.9169721399999999</v>
      </c>
      <c r="J60" s="140">
        <v>16.427565817335502</v>
      </c>
      <c r="K60" s="141">
        <v>400000</v>
      </c>
      <c r="L60" s="54">
        <v>0</v>
      </c>
      <c r="M60" s="54">
        <v>32.5</v>
      </c>
      <c r="N60" s="91" t="s">
        <v>39</v>
      </c>
      <c r="O60" s="91" t="s">
        <v>822</v>
      </c>
      <c r="P60" s="142">
        <f t="shared" si="0"/>
        <v>0</v>
      </c>
      <c r="Q60" s="142">
        <f t="shared" si="5"/>
        <v>7.5</v>
      </c>
      <c r="R60" s="142">
        <f t="shared" si="3"/>
        <v>10</v>
      </c>
      <c r="S60" s="142">
        <f t="shared" si="4"/>
        <v>0</v>
      </c>
      <c r="T60" s="143">
        <f t="shared" si="1"/>
        <v>4.375</v>
      </c>
      <c r="U60" s="89">
        <f t="shared" si="2"/>
        <v>20.802565817335502</v>
      </c>
      <c r="V60" s="16"/>
      <c r="W60" s="145"/>
      <c r="X60" s="144"/>
    </row>
    <row r="61" spans="1:24" ht="126.75" thickBot="1" x14ac:dyDescent="0.3">
      <c r="A61" s="136" t="s">
        <v>1181</v>
      </c>
      <c r="B61" s="196" t="s">
        <v>944</v>
      </c>
      <c r="C61" s="214" t="s">
        <v>125</v>
      </c>
      <c r="D61" s="214" t="s">
        <v>1002</v>
      </c>
      <c r="E61" s="138" t="s">
        <v>1183</v>
      </c>
      <c r="F61" s="138" t="s">
        <v>228</v>
      </c>
      <c r="G61" s="138" t="s">
        <v>1178</v>
      </c>
      <c r="H61" s="138" t="s">
        <v>1180</v>
      </c>
      <c r="I61" s="139">
        <v>2.81190483</v>
      </c>
      <c r="J61" s="140">
        <v>14.244489957765502</v>
      </c>
      <c r="K61" s="141">
        <v>400000</v>
      </c>
      <c r="L61" s="54">
        <v>0.39</v>
      </c>
      <c r="M61" s="54">
        <v>12.5</v>
      </c>
      <c r="N61" s="91" t="s">
        <v>39</v>
      </c>
      <c r="O61" s="91" t="s">
        <v>822</v>
      </c>
      <c r="P61" s="142">
        <f t="shared" si="0"/>
        <v>8.25</v>
      </c>
      <c r="Q61" s="142">
        <f t="shared" si="5"/>
        <v>0</v>
      </c>
      <c r="R61" s="142">
        <f t="shared" si="3"/>
        <v>10</v>
      </c>
      <c r="S61" s="142">
        <f t="shared" si="4"/>
        <v>0</v>
      </c>
      <c r="T61" s="143">
        <f t="shared" si="1"/>
        <v>4.5625</v>
      </c>
      <c r="U61" s="89">
        <f t="shared" si="2"/>
        <v>18.806989957765502</v>
      </c>
      <c r="V61" s="16"/>
      <c r="W61" s="145"/>
      <c r="X61" s="144"/>
    </row>
    <row r="62" spans="1:24" ht="48" thickBot="1" x14ac:dyDescent="0.3">
      <c r="A62" s="136" t="s">
        <v>1184</v>
      </c>
      <c r="B62" s="196" t="s">
        <v>944</v>
      </c>
      <c r="C62" s="137" t="s">
        <v>182</v>
      </c>
      <c r="D62" s="214" t="s">
        <v>1176</v>
      </c>
      <c r="E62" s="138" t="s">
        <v>1185</v>
      </c>
      <c r="F62" s="138" t="s">
        <v>1186</v>
      </c>
      <c r="G62" s="138" t="s">
        <v>1187</v>
      </c>
      <c r="H62" s="138" t="s">
        <v>1188</v>
      </c>
      <c r="I62" s="139">
        <v>0.18481407</v>
      </c>
      <c r="J62" s="140">
        <v>21.516194116668334</v>
      </c>
      <c r="K62" s="141">
        <v>150000</v>
      </c>
      <c r="L62" s="54">
        <v>0</v>
      </c>
      <c r="M62" s="54">
        <v>25</v>
      </c>
      <c r="N62" s="91" t="s">
        <v>38</v>
      </c>
      <c r="O62" s="91" t="s">
        <v>822</v>
      </c>
      <c r="P62" s="142">
        <f t="shared" si="0"/>
        <v>0</v>
      </c>
      <c r="Q62" s="142">
        <f t="shared" si="5"/>
        <v>0</v>
      </c>
      <c r="R62" s="142">
        <f t="shared" si="3"/>
        <v>0</v>
      </c>
      <c r="S62" s="142">
        <f t="shared" si="4"/>
        <v>0</v>
      </c>
      <c r="T62" s="143">
        <f t="shared" si="1"/>
        <v>0</v>
      </c>
      <c r="U62" s="89">
        <f t="shared" si="2"/>
        <v>21.516194116668334</v>
      </c>
      <c r="V62" s="16"/>
      <c r="W62" s="145"/>
      <c r="X62" s="144"/>
    </row>
    <row r="63" spans="1:24" ht="79.5" thickBot="1" x14ac:dyDescent="0.3">
      <c r="A63" s="136" t="s">
        <v>1189</v>
      </c>
      <c r="B63" s="196" t="s">
        <v>944</v>
      </c>
      <c r="C63" s="214" t="s">
        <v>125</v>
      </c>
      <c r="D63" s="214" t="s">
        <v>1002</v>
      </c>
      <c r="E63" s="138" t="s">
        <v>1190</v>
      </c>
      <c r="F63" s="138" t="s">
        <v>1191</v>
      </c>
      <c r="G63" s="138" t="s">
        <v>1192</v>
      </c>
      <c r="H63" s="138" t="s">
        <v>1193</v>
      </c>
      <c r="I63" s="139">
        <v>2.6713286900000002</v>
      </c>
      <c r="J63" s="140">
        <v>15.307315597239636</v>
      </c>
      <c r="K63" s="141">
        <v>1650000</v>
      </c>
      <c r="L63" s="54">
        <v>0</v>
      </c>
      <c r="M63" s="54">
        <v>25</v>
      </c>
      <c r="N63" s="91" t="s">
        <v>39</v>
      </c>
      <c r="O63" s="91" t="s">
        <v>822</v>
      </c>
      <c r="P63" s="142">
        <f t="shared" si="0"/>
        <v>0</v>
      </c>
      <c r="Q63" s="142">
        <f t="shared" si="5"/>
        <v>0</v>
      </c>
      <c r="R63" s="142">
        <f t="shared" si="3"/>
        <v>10</v>
      </c>
      <c r="S63" s="142">
        <f t="shared" si="4"/>
        <v>0</v>
      </c>
      <c r="T63" s="143">
        <f t="shared" si="1"/>
        <v>2.5</v>
      </c>
      <c r="U63" s="89">
        <f t="shared" si="2"/>
        <v>17.807315597239636</v>
      </c>
      <c r="V63" s="16"/>
      <c r="W63" s="145"/>
      <c r="X63" s="144"/>
    </row>
    <row r="64" spans="1:24" ht="48" thickBot="1" x14ac:dyDescent="0.3">
      <c r="A64" s="136" t="s">
        <v>1194</v>
      </c>
      <c r="B64" s="196" t="s">
        <v>944</v>
      </c>
      <c r="C64" s="137" t="s">
        <v>182</v>
      </c>
      <c r="D64" s="137" t="s">
        <v>1182</v>
      </c>
      <c r="E64" s="138" t="s">
        <v>1195</v>
      </c>
      <c r="F64" s="138" t="s">
        <v>1196</v>
      </c>
      <c r="G64" s="138" t="s">
        <v>1197</v>
      </c>
      <c r="H64" s="138" t="s">
        <v>1198</v>
      </c>
      <c r="I64" s="139">
        <v>0.52151051999999998</v>
      </c>
      <c r="J64" s="140">
        <v>19.671305748316666</v>
      </c>
      <c r="K64" s="141">
        <v>300000</v>
      </c>
      <c r="L64" s="54">
        <v>0.76</v>
      </c>
      <c r="M64" s="54">
        <v>22.5</v>
      </c>
      <c r="N64" s="91" t="s">
        <v>38</v>
      </c>
      <c r="O64" s="91" t="s">
        <v>822</v>
      </c>
      <c r="P64" s="142">
        <f t="shared" si="0"/>
        <v>25.25</v>
      </c>
      <c r="Q64" s="142">
        <f t="shared" si="5"/>
        <v>0</v>
      </c>
      <c r="R64" s="142">
        <f t="shared" si="3"/>
        <v>0</v>
      </c>
      <c r="S64" s="142">
        <f t="shared" si="4"/>
        <v>0</v>
      </c>
      <c r="T64" s="143">
        <f t="shared" si="1"/>
        <v>6.3125</v>
      </c>
      <c r="U64" s="89">
        <f t="shared" si="2"/>
        <v>25.983805748316666</v>
      </c>
      <c r="V64" s="16"/>
      <c r="W64" s="145"/>
      <c r="X64" s="144"/>
    </row>
    <row r="65" spans="1:24" ht="63.75" thickBot="1" x14ac:dyDescent="0.3">
      <c r="A65" s="136" t="s">
        <v>1199</v>
      </c>
      <c r="B65" s="196" t="s">
        <v>944</v>
      </c>
      <c r="C65" s="137" t="s">
        <v>182</v>
      </c>
      <c r="D65" s="137" t="s">
        <v>1182</v>
      </c>
      <c r="E65" s="138" t="s">
        <v>1200</v>
      </c>
      <c r="F65" s="138" t="s">
        <v>1201</v>
      </c>
      <c r="G65" s="138" t="s">
        <v>1202</v>
      </c>
      <c r="H65" s="138" t="s">
        <v>1203</v>
      </c>
      <c r="I65" s="139">
        <v>0.83644722000000005</v>
      </c>
      <c r="J65" s="140">
        <v>21.629250784936072</v>
      </c>
      <c r="K65" s="141">
        <v>603000</v>
      </c>
      <c r="L65" s="54">
        <v>0</v>
      </c>
      <c r="M65" s="54">
        <v>60</v>
      </c>
      <c r="N65" s="91" t="s">
        <v>39</v>
      </c>
      <c r="O65" s="91" t="s">
        <v>822</v>
      </c>
      <c r="P65" s="142">
        <f t="shared" si="0"/>
        <v>0</v>
      </c>
      <c r="Q65" s="142">
        <f t="shared" si="5"/>
        <v>15</v>
      </c>
      <c r="R65" s="142">
        <f t="shared" si="3"/>
        <v>10</v>
      </c>
      <c r="S65" s="142">
        <f t="shared" si="4"/>
        <v>0</v>
      </c>
      <c r="T65" s="143">
        <f t="shared" si="1"/>
        <v>6.25</v>
      </c>
      <c r="U65" s="89">
        <f t="shared" si="2"/>
        <v>27.879250784936072</v>
      </c>
      <c r="V65" s="16"/>
      <c r="W65" s="145"/>
      <c r="X65" s="144"/>
    </row>
    <row r="66" spans="1:24" ht="48" thickBot="1" x14ac:dyDescent="0.3">
      <c r="A66" s="136" t="s">
        <v>1204</v>
      </c>
      <c r="B66" s="196" t="s">
        <v>944</v>
      </c>
      <c r="C66" s="137" t="s">
        <v>182</v>
      </c>
      <c r="D66" s="137" t="s">
        <v>1182</v>
      </c>
      <c r="E66" s="138" t="s">
        <v>1205</v>
      </c>
      <c r="F66" s="138" t="s">
        <v>1206</v>
      </c>
      <c r="G66" s="138" t="s">
        <v>1207</v>
      </c>
      <c r="H66" s="138" t="s">
        <v>1208</v>
      </c>
      <c r="I66" s="139">
        <v>0.76465495999999999</v>
      </c>
      <c r="J66" s="140">
        <v>19.317764417656658</v>
      </c>
      <c r="K66" s="141">
        <v>384000</v>
      </c>
      <c r="L66" s="54">
        <v>0</v>
      </c>
      <c r="M66" s="54">
        <v>32.5</v>
      </c>
      <c r="N66" s="91" t="s">
        <v>38</v>
      </c>
      <c r="O66" s="91" t="s">
        <v>822</v>
      </c>
      <c r="P66" s="142">
        <f t="shared" si="0"/>
        <v>0</v>
      </c>
      <c r="Q66" s="142">
        <f t="shared" si="5"/>
        <v>7.5</v>
      </c>
      <c r="R66" s="142">
        <f t="shared" si="3"/>
        <v>0</v>
      </c>
      <c r="S66" s="142">
        <f t="shared" si="4"/>
        <v>0</v>
      </c>
      <c r="T66" s="143">
        <f t="shared" si="1"/>
        <v>1.875</v>
      </c>
      <c r="U66" s="89">
        <f t="shared" si="2"/>
        <v>21.192764417656658</v>
      </c>
      <c r="V66" s="16"/>
      <c r="W66" s="145"/>
      <c r="X66" s="144"/>
    </row>
    <row r="67" spans="1:24" ht="48" thickBot="1" x14ac:dyDescent="0.3">
      <c r="A67" s="136" t="s">
        <v>1209</v>
      </c>
      <c r="B67" s="196" t="s">
        <v>944</v>
      </c>
      <c r="C67" s="137" t="s">
        <v>182</v>
      </c>
      <c r="D67" s="137" t="s">
        <v>1182</v>
      </c>
      <c r="E67" s="138" t="s">
        <v>1210</v>
      </c>
      <c r="F67" s="138" t="s">
        <v>1211</v>
      </c>
      <c r="G67" s="138" t="s">
        <v>1212</v>
      </c>
      <c r="H67" s="138" t="s">
        <v>1213</v>
      </c>
      <c r="I67" s="139">
        <v>1.7124570100000001</v>
      </c>
      <c r="J67" s="140">
        <v>15.166860985100511</v>
      </c>
      <c r="K67" s="141">
        <v>490000</v>
      </c>
      <c r="L67" s="54">
        <v>0.3</v>
      </c>
      <c r="M67" s="54">
        <v>12.5</v>
      </c>
      <c r="N67" s="91" t="s">
        <v>39</v>
      </c>
      <c r="O67" s="91" t="s">
        <v>822</v>
      </c>
      <c r="P67" s="142">
        <f t="shared" si="0"/>
        <v>8.25</v>
      </c>
      <c r="Q67" s="142">
        <f t="shared" si="5"/>
        <v>0</v>
      </c>
      <c r="R67" s="142">
        <f t="shared" si="3"/>
        <v>10</v>
      </c>
      <c r="S67" s="142">
        <f t="shared" si="4"/>
        <v>0</v>
      </c>
      <c r="T67" s="143">
        <f t="shared" si="1"/>
        <v>4.5625</v>
      </c>
      <c r="U67" s="89">
        <f t="shared" si="2"/>
        <v>19.729360985100513</v>
      </c>
      <c r="V67" s="16"/>
      <c r="W67" s="145"/>
      <c r="X67" s="144"/>
    </row>
    <row r="68" spans="1:24" ht="32.25" thickBot="1" x14ac:dyDescent="0.3">
      <c r="A68" s="136" t="s">
        <v>1214</v>
      </c>
      <c r="B68" s="196" t="s">
        <v>944</v>
      </c>
      <c r="C68" s="137" t="s">
        <v>182</v>
      </c>
      <c r="D68" s="137" t="s">
        <v>1182</v>
      </c>
      <c r="E68" s="138" t="s">
        <v>1215</v>
      </c>
      <c r="F68" s="138" t="s">
        <v>1216</v>
      </c>
      <c r="G68" s="138" t="s">
        <v>1211</v>
      </c>
      <c r="H68" s="138" t="s">
        <v>1217</v>
      </c>
      <c r="I68" s="139">
        <v>1.1288983399999999</v>
      </c>
      <c r="J68" s="140">
        <v>17.237156871592141</v>
      </c>
      <c r="K68" s="141">
        <v>560000</v>
      </c>
      <c r="L68" s="54">
        <v>0.3</v>
      </c>
      <c r="M68" s="54">
        <v>12.5</v>
      </c>
      <c r="N68" s="91" t="s">
        <v>38</v>
      </c>
      <c r="O68" s="91" t="s">
        <v>822</v>
      </c>
      <c r="P68" s="142">
        <f t="shared" si="0"/>
        <v>8.25</v>
      </c>
      <c r="Q68" s="142">
        <f t="shared" si="5"/>
        <v>0</v>
      </c>
      <c r="R68" s="142">
        <f t="shared" si="3"/>
        <v>0</v>
      </c>
      <c r="S68" s="142">
        <f t="shared" si="4"/>
        <v>0</v>
      </c>
      <c r="T68" s="143">
        <f t="shared" si="1"/>
        <v>2.0625</v>
      </c>
      <c r="U68" s="89">
        <f t="shared" si="2"/>
        <v>19.299656871592141</v>
      </c>
      <c r="V68" s="16"/>
      <c r="W68" s="145"/>
      <c r="X68" s="144"/>
    </row>
    <row r="69" spans="1:24" ht="48" thickBot="1" x14ac:dyDescent="0.3">
      <c r="A69" s="136" t="s">
        <v>1218</v>
      </c>
      <c r="B69" s="196" t="s">
        <v>944</v>
      </c>
      <c r="C69" s="215" t="s">
        <v>182</v>
      </c>
      <c r="D69" s="215" t="s">
        <v>1182</v>
      </c>
      <c r="E69" s="138" t="s">
        <v>1219</v>
      </c>
      <c r="F69" s="138" t="s">
        <v>1220</v>
      </c>
      <c r="G69" s="138" t="s">
        <v>1221</v>
      </c>
      <c r="H69" s="138" t="s">
        <v>1222</v>
      </c>
      <c r="I69" s="139">
        <v>0.38509018</v>
      </c>
      <c r="J69" s="140">
        <v>19.252768210074326</v>
      </c>
      <c r="K69" s="141">
        <v>285000</v>
      </c>
      <c r="L69" s="54">
        <v>0</v>
      </c>
      <c r="M69" s="54">
        <v>25</v>
      </c>
      <c r="N69" s="91" t="s">
        <v>39</v>
      </c>
      <c r="O69" s="91" t="s">
        <v>822</v>
      </c>
      <c r="P69" s="142">
        <f t="shared" si="0"/>
        <v>0</v>
      </c>
      <c r="Q69" s="142">
        <f t="shared" si="5"/>
        <v>0</v>
      </c>
      <c r="R69" s="142">
        <f t="shared" si="3"/>
        <v>10</v>
      </c>
      <c r="S69" s="142">
        <f t="shared" si="4"/>
        <v>0</v>
      </c>
      <c r="T69" s="143">
        <f t="shared" si="1"/>
        <v>2.5</v>
      </c>
      <c r="U69" s="89">
        <f t="shared" si="2"/>
        <v>21.752768210074326</v>
      </c>
      <c r="V69" s="16"/>
      <c r="W69" s="145"/>
      <c r="X69" s="144"/>
    </row>
    <row r="70" spans="1:24" ht="48" thickBot="1" x14ac:dyDescent="0.3">
      <c r="A70" s="136" t="s">
        <v>1223</v>
      </c>
      <c r="B70" s="196" t="s">
        <v>944</v>
      </c>
      <c r="C70" s="138" t="s">
        <v>182</v>
      </c>
      <c r="D70" s="138" t="s">
        <v>1182</v>
      </c>
      <c r="E70" s="138" t="s">
        <v>1224</v>
      </c>
      <c r="F70" s="138" t="s">
        <v>1225</v>
      </c>
      <c r="G70" s="138" t="s">
        <v>1226</v>
      </c>
      <c r="H70" s="138" t="s">
        <v>1227</v>
      </c>
      <c r="I70" s="139">
        <v>0.51908670000000001</v>
      </c>
      <c r="J70" s="140">
        <v>20.502843008940172</v>
      </c>
      <c r="K70" s="141">
        <v>265000</v>
      </c>
      <c r="L70" s="54">
        <v>0.01</v>
      </c>
      <c r="M70" s="54">
        <v>22.5</v>
      </c>
      <c r="N70" s="91" t="s">
        <v>38</v>
      </c>
      <c r="O70" s="91" t="s">
        <v>822</v>
      </c>
      <c r="P70" s="142">
        <f t="shared" si="0"/>
        <v>0</v>
      </c>
      <c r="Q70" s="142">
        <f t="shared" si="5"/>
        <v>0</v>
      </c>
      <c r="R70" s="142">
        <f t="shared" si="3"/>
        <v>0</v>
      </c>
      <c r="S70" s="142">
        <f t="shared" si="4"/>
        <v>0</v>
      </c>
      <c r="T70" s="143">
        <f t="shared" ref="T70:T72" si="6">SUM(P70:S70)*0.25</f>
        <v>0</v>
      </c>
      <c r="U70" s="89">
        <f t="shared" ref="U70:U72" si="7">J70+T70</f>
        <v>20.502843008940172</v>
      </c>
      <c r="V70" s="16"/>
      <c r="W70" s="145"/>
      <c r="X70" s="144"/>
    </row>
    <row r="71" spans="1:24" ht="48" thickBot="1" x14ac:dyDescent="0.3">
      <c r="A71" s="136" t="s">
        <v>1228</v>
      </c>
      <c r="B71" s="196" t="s">
        <v>944</v>
      </c>
      <c r="C71" s="197" t="s">
        <v>182</v>
      </c>
      <c r="D71" s="197" t="s">
        <v>1182</v>
      </c>
      <c r="E71" s="138" t="s">
        <v>1210</v>
      </c>
      <c r="F71" s="138" t="s">
        <v>1216</v>
      </c>
      <c r="G71" s="138" t="s">
        <v>1229</v>
      </c>
      <c r="H71" s="138" t="s">
        <v>1230</v>
      </c>
      <c r="I71" s="139">
        <v>0.328513</v>
      </c>
      <c r="J71" s="140">
        <v>19.420870613836684</v>
      </c>
      <c r="K71" s="141">
        <v>356800</v>
      </c>
      <c r="L71" s="54">
        <v>0.32</v>
      </c>
      <c r="M71" s="54">
        <v>22.5</v>
      </c>
      <c r="N71" s="91" t="s">
        <v>38</v>
      </c>
      <c r="O71" s="91" t="s">
        <v>822</v>
      </c>
      <c r="P71" s="142">
        <f t="shared" ref="P71:P72" si="8">IF(L71&gt;=1,35,IF(L71&gt;=0.7,25.25,IF(L71&gt;=0.5,17.5,IF(L71&gt;=0.3,8.25,0))))</f>
        <v>8.25</v>
      </c>
      <c r="Q71" s="142">
        <f t="shared" si="5"/>
        <v>0</v>
      </c>
      <c r="R71" s="142">
        <f t="shared" ref="R71:R72" si="9">IF(N71="NO",0,IF(N71="Yes",10))</f>
        <v>0</v>
      </c>
      <c r="S71" s="142">
        <f t="shared" ref="S71:S72" si="10">IF(O71="low",0,IF(O71="med",12.5,IF(O71="high",25)))</f>
        <v>0</v>
      </c>
      <c r="T71" s="143">
        <f t="shared" si="6"/>
        <v>2.0625</v>
      </c>
      <c r="U71" s="89">
        <f t="shared" si="7"/>
        <v>21.483370613836684</v>
      </c>
      <c r="V71" s="16"/>
      <c r="W71" s="145"/>
      <c r="X71" s="144"/>
    </row>
    <row r="72" spans="1:24" ht="32.25" thickBot="1" x14ac:dyDescent="0.3">
      <c r="A72" s="136" t="s">
        <v>1231</v>
      </c>
      <c r="B72" s="196" t="s">
        <v>944</v>
      </c>
      <c r="C72" s="138" t="s">
        <v>142</v>
      </c>
      <c r="D72" s="146" t="s">
        <v>963</v>
      </c>
      <c r="E72" s="146" t="s">
        <v>1211</v>
      </c>
      <c r="F72" s="146" t="s">
        <v>646</v>
      </c>
      <c r="G72" s="146" t="s">
        <v>1232</v>
      </c>
      <c r="H72" s="146" t="s">
        <v>1233</v>
      </c>
      <c r="I72" s="139">
        <v>0.43768694000000002</v>
      </c>
      <c r="J72" s="140">
        <v>23.655367675785001</v>
      </c>
      <c r="K72" s="141">
        <v>135094</v>
      </c>
      <c r="L72" s="54">
        <v>0</v>
      </c>
      <c r="M72" s="54">
        <v>25</v>
      </c>
      <c r="N72" s="91" t="s">
        <v>38</v>
      </c>
      <c r="O72" s="91" t="s">
        <v>822</v>
      </c>
      <c r="P72" s="142">
        <f t="shared" si="8"/>
        <v>0</v>
      </c>
      <c r="Q72" s="142">
        <f t="shared" ref="Q72" si="11">IF(M72&gt;=80,30,IF(M72&gt;=66,22.5,IF(M72&gt;=51,15,IF(M72&gt;=31,7.5,0))))</f>
        <v>0</v>
      </c>
      <c r="R72" s="142">
        <f t="shared" si="9"/>
        <v>0</v>
      </c>
      <c r="S72" s="142">
        <f t="shared" si="10"/>
        <v>0</v>
      </c>
      <c r="T72" s="143">
        <f t="shared" si="6"/>
        <v>0</v>
      </c>
      <c r="U72" s="89">
        <f t="shared" si="7"/>
        <v>23.655367675785001</v>
      </c>
      <c r="V72" s="16"/>
      <c r="W72" s="145"/>
      <c r="X72" s="144"/>
    </row>
    <row r="73" spans="1:24" x14ac:dyDescent="0.25">
      <c r="A73" s="39"/>
      <c r="B73" s="39"/>
      <c r="C73" s="198"/>
      <c r="D73" s="39"/>
      <c r="E73" s="39"/>
      <c r="F73" s="39"/>
      <c r="G73" s="39"/>
      <c r="H73" s="39"/>
      <c r="I73" s="39"/>
      <c r="J73" s="29"/>
      <c r="K73" s="147"/>
      <c r="L73" s="54"/>
      <c r="M73" s="54"/>
      <c r="N73" s="91"/>
      <c r="O73" s="91"/>
      <c r="P73" s="148"/>
      <c r="Q73" s="148"/>
      <c r="R73" s="148"/>
      <c r="S73" s="148"/>
      <c r="T73" s="149"/>
      <c r="U73" s="89"/>
      <c r="V73" s="16"/>
      <c r="W73" s="115"/>
      <c r="X73" s="116"/>
    </row>
  </sheetData>
  <mergeCells count="2">
    <mergeCell ref="L3:O3"/>
    <mergeCell ref="A4:E4"/>
  </mergeCells>
  <pageMargins left="0.7" right="0.7" top="0.75" bottom="0.75" header="0.3" footer="0.3"/>
  <pageSetup paperSize="1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topLeftCell="F4" workbookViewId="0">
      <selection activeCell="F8" sqref="F8"/>
    </sheetView>
  </sheetViews>
  <sheetFormatPr defaultRowHeight="15" x14ac:dyDescent="0.25"/>
  <cols>
    <col min="2" max="2" width="10.28515625" customWidth="1"/>
    <col min="4" max="4" width="18.5703125" customWidth="1"/>
    <col min="5" max="5" width="29.140625" customWidth="1"/>
    <col min="6" max="6" width="29.28515625" customWidth="1"/>
    <col min="7" max="7" width="49.7109375" customWidth="1"/>
    <col min="8" max="9" width="12" bestFit="1" customWidth="1"/>
    <col min="10" max="10" width="11.7109375" customWidth="1"/>
    <col min="11" max="11" width="4.5703125" bestFit="1" customWidth="1"/>
  </cols>
  <sheetData>
    <row r="1" spans="1:23" x14ac:dyDescent="0.25">
      <c r="A1" s="20"/>
      <c r="B1" s="20" t="s">
        <v>855</v>
      </c>
      <c r="C1" s="55"/>
      <c r="D1" s="55"/>
      <c r="E1" s="55"/>
      <c r="F1" s="55"/>
      <c r="G1" s="55"/>
      <c r="H1" s="55"/>
      <c r="I1" s="55"/>
      <c r="J1" s="57"/>
      <c r="K1" s="55"/>
      <c r="L1" s="55"/>
      <c r="M1" s="20"/>
      <c r="N1" s="20"/>
      <c r="O1" s="20"/>
      <c r="P1" s="20"/>
      <c r="Q1" s="20"/>
      <c r="R1" s="20"/>
      <c r="S1" s="3"/>
      <c r="T1" s="58"/>
      <c r="U1" s="20"/>
      <c r="V1" s="20"/>
      <c r="W1" s="59"/>
    </row>
    <row r="2" spans="1:23" x14ac:dyDescent="0.25">
      <c r="A2" s="20"/>
      <c r="B2" s="20" t="s">
        <v>856</v>
      </c>
      <c r="C2" s="20"/>
      <c r="D2" s="20"/>
      <c r="E2" s="20"/>
      <c r="F2" s="20"/>
      <c r="G2" s="20"/>
      <c r="H2" s="20"/>
      <c r="I2" s="20"/>
      <c r="J2" s="61"/>
      <c r="K2" s="20"/>
      <c r="L2" s="20"/>
      <c r="M2" s="20"/>
      <c r="N2" s="20"/>
      <c r="O2" s="20"/>
      <c r="P2" s="20"/>
      <c r="Q2" s="20"/>
      <c r="R2" s="20"/>
      <c r="S2" s="20"/>
      <c r="T2" s="58"/>
      <c r="U2" s="20"/>
      <c r="V2" s="20"/>
      <c r="W2" s="59"/>
    </row>
    <row r="3" spans="1:23" x14ac:dyDescent="0.25">
      <c r="A3" s="20"/>
      <c r="B3" s="59"/>
      <c r="C3" s="20"/>
      <c r="D3" s="20"/>
      <c r="E3" s="20"/>
      <c r="F3" s="20"/>
      <c r="G3" s="20"/>
      <c r="H3" s="20"/>
      <c r="I3" s="20"/>
      <c r="J3" s="57"/>
      <c r="K3" s="199" t="s">
        <v>144</v>
      </c>
      <c r="L3" s="200"/>
      <c r="M3" s="200"/>
      <c r="N3" s="200"/>
      <c r="O3" s="20"/>
      <c r="P3" s="24" t="s">
        <v>145</v>
      </c>
      <c r="Q3" s="25"/>
      <c r="R3" s="20"/>
      <c r="S3" s="25"/>
      <c r="T3" s="58"/>
      <c r="U3" s="20"/>
      <c r="V3" s="20"/>
      <c r="W3" s="59"/>
    </row>
    <row r="4" spans="1:23" ht="36" x14ac:dyDescent="0.55000000000000004">
      <c r="A4" s="202" t="s">
        <v>857</v>
      </c>
      <c r="B4" s="202"/>
      <c r="C4" s="202"/>
      <c r="D4" s="202"/>
      <c r="E4" s="202"/>
      <c r="F4" s="202"/>
      <c r="G4" s="202"/>
      <c r="H4" s="24"/>
      <c r="I4" s="24"/>
      <c r="J4" s="56"/>
      <c r="K4" s="24"/>
      <c r="L4" s="24"/>
      <c r="M4" s="24"/>
      <c r="N4" s="24"/>
      <c r="O4" s="24"/>
      <c r="P4" s="24"/>
      <c r="Q4" s="24"/>
      <c r="R4" s="24"/>
      <c r="S4" s="24"/>
      <c r="T4" s="63"/>
      <c r="U4" s="24"/>
      <c r="V4" s="24"/>
      <c r="W4" s="62"/>
    </row>
    <row r="5" spans="1:23" ht="240" x14ac:dyDescent="0.25">
      <c r="A5" s="26" t="s">
        <v>146</v>
      </c>
      <c r="B5" s="26" t="s">
        <v>9</v>
      </c>
      <c r="C5" s="26" t="s">
        <v>858</v>
      </c>
      <c r="D5" s="26" t="s">
        <v>5</v>
      </c>
      <c r="E5" s="26" t="s">
        <v>859</v>
      </c>
      <c r="F5" s="26" t="s">
        <v>860</v>
      </c>
      <c r="G5" s="26" t="s">
        <v>151</v>
      </c>
      <c r="H5" s="120" t="s">
        <v>861</v>
      </c>
      <c r="I5" s="120" t="s">
        <v>862</v>
      </c>
      <c r="J5" s="121" t="s">
        <v>155</v>
      </c>
      <c r="K5" s="4" t="s">
        <v>846</v>
      </c>
      <c r="L5" s="4" t="s">
        <v>847</v>
      </c>
      <c r="M5" s="4" t="s">
        <v>848</v>
      </c>
      <c r="N5" s="4" t="s">
        <v>21</v>
      </c>
      <c r="O5" s="104" t="s">
        <v>22</v>
      </c>
      <c r="P5" s="104" t="s">
        <v>849</v>
      </c>
      <c r="Q5" s="104" t="s">
        <v>23</v>
      </c>
      <c r="R5" s="104" t="s">
        <v>25</v>
      </c>
      <c r="S5" s="105" t="s">
        <v>850</v>
      </c>
      <c r="T5" s="7" t="s">
        <v>851</v>
      </c>
      <c r="U5" s="8" t="s">
        <v>852</v>
      </c>
      <c r="V5" s="9" t="s">
        <v>29</v>
      </c>
      <c r="W5" s="8" t="s">
        <v>30</v>
      </c>
    </row>
    <row r="6" spans="1:23" ht="90" x14ac:dyDescent="0.25">
      <c r="A6" s="122" t="s">
        <v>863</v>
      </c>
      <c r="B6" s="123" t="s">
        <v>35</v>
      </c>
      <c r="C6" s="124">
        <v>2612</v>
      </c>
      <c r="D6" s="125" t="s">
        <v>864</v>
      </c>
      <c r="E6" s="125" t="s">
        <v>865</v>
      </c>
      <c r="F6" s="125" t="s">
        <v>866</v>
      </c>
      <c r="G6" s="126" t="s">
        <v>867</v>
      </c>
      <c r="H6" s="127">
        <v>1200000</v>
      </c>
      <c r="I6" s="128">
        <v>1080000</v>
      </c>
      <c r="J6" s="129">
        <v>39.4</v>
      </c>
      <c r="K6" s="54">
        <v>0</v>
      </c>
      <c r="L6" s="106" t="s">
        <v>38</v>
      </c>
      <c r="M6" s="91" t="s">
        <v>38</v>
      </c>
      <c r="N6" s="91" t="s">
        <v>40</v>
      </c>
      <c r="O6" s="107">
        <v>0</v>
      </c>
      <c r="P6" s="107">
        <v>0</v>
      </c>
      <c r="Q6" s="107">
        <v>0</v>
      </c>
      <c r="R6" s="107">
        <v>25</v>
      </c>
      <c r="S6" s="108">
        <v>6.25</v>
      </c>
      <c r="T6" s="109">
        <v>45.65</v>
      </c>
      <c r="U6" s="16"/>
      <c r="V6" s="17"/>
      <c r="W6" s="18"/>
    </row>
    <row r="7" spans="1:23" ht="45" x14ac:dyDescent="0.25">
      <c r="A7" s="122" t="s">
        <v>868</v>
      </c>
      <c r="B7" s="123" t="s">
        <v>35</v>
      </c>
      <c r="C7" s="124">
        <v>3185</v>
      </c>
      <c r="D7" s="125" t="s">
        <v>864</v>
      </c>
      <c r="E7" s="125" t="s">
        <v>869</v>
      </c>
      <c r="F7" s="125" t="s">
        <v>870</v>
      </c>
      <c r="G7" s="126" t="s">
        <v>871</v>
      </c>
      <c r="H7" s="127">
        <v>1570000</v>
      </c>
      <c r="I7" s="128">
        <v>1413000</v>
      </c>
      <c r="J7" s="129">
        <v>26.724999999999994</v>
      </c>
      <c r="K7" s="54">
        <v>0</v>
      </c>
      <c r="L7" s="106" t="s">
        <v>38</v>
      </c>
      <c r="M7" s="91" t="s">
        <v>38</v>
      </c>
      <c r="N7" s="91" t="s">
        <v>40</v>
      </c>
      <c r="O7" s="107">
        <v>0</v>
      </c>
      <c r="P7" s="107">
        <v>0</v>
      </c>
      <c r="Q7" s="107">
        <v>0</v>
      </c>
      <c r="R7" s="107">
        <v>25</v>
      </c>
      <c r="S7" s="108">
        <v>6.25</v>
      </c>
      <c r="T7" s="109">
        <v>32.974999999999994</v>
      </c>
      <c r="U7" s="16"/>
      <c r="V7" s="17"/>
      <c r="W7" s="18"/>
    </row>
    <row r="8" spans="1:23" ht="120" x14ac:dyDescent="0.25">
      <c r="A8" s="122" t="s">
        <v>872</v>
      </c>
      <c r="B8" s="123" t="s">
        <v>35</v>
      </c>
      <c r="C8" s="124">
        <v>2657</v>
      </c>
      <c r="D8" s="125" t="s">
        <v>864</v>
      </c>
      <c r="E8" s="125" t="s">
        <v>873</v>
      </c>
      <c r="F8" s="125" t="s">
        <v>874</v>
      </c>
      <c r="G8" s="126" t="s">
        <v>875</v>
      </c>
      <c r="H8" s="127">
        <v>1690000</v>
      </c>
      <c r="I8" s="128">
        <v>1521000</v>
      </c>
      <c r="J8" s="129">
        <v>6.8599999999999994</v>
      </c>
      <c r="K8" s="54">
        <v>0</v>
      </c>
      <c r="L8" s="106" t="s">
        <v>39</v>
      </c>
      <c r="M8" s="91" t="s">
        <v>38</v>
      </c>
      <c r="N8" s="91" t="s">
        <v>40</v>
      </c>
      <c r="O8" s="107">
        <v>0</v>
      </c>
      <c r="P8" s="107">
        <v>30</v>
      </c>
      <c r="Q8" s="107">
        <v>0</v>
      </c>
      <c r="R8" s="107">
        <v>25</v>
      </c>
      <c r="S8" s="108">
        <v>13.75</v>
      </c>
      <c r="T8" s="109">
        <v>20.61</v>
      </c>
      <c r="U8" s="16"/>
      <c r="V8" s="17"/>
      <c r="W8" s="18"/>
    </row>
    <row r="9" spans="1:23" ht="90" x14ac:dyDescent="0.25">
      <c r="A9" s="122" t="s">
        <v>876</v>
      </c>
      <c r="B9" s="123" t="s">
        <v>35</v>
      </c>
      <c r="C9" s="124">
        <v>2650</v>
      </c>
      <c r="D9" s="125" t="s">
        <v>864</v>
      </c>
      <c r="E9" s="125" t="s">
        <v>877</v>
      </c>
      <c r="F9" s="125" t="s">
        <v>878</v>
      </c>
      <c r="G9" s="126" t="s">
        <v>879</v>
      </c>
      <c r="H9" s="127">
        <v>1800000</v>
      </c>
      <c r="I9" s="128">
        <v>1620000</v>
      </c>
      <c r="J9" s="129">
        <v>14.77</v>
      </c>
      <c r="K9" s="54">
        <v>0</v>
      </c>
      <c r="L9" s="106" t="s">
        <v>39</v>
      </c>
      <c r="M9" s="91" t="s">
        <v>38</v>
      </c>
      <c r="N9" s="91" t="s">
        <v>40</v>
      </c>
      <c r="O9" s="107">
        <v>0</v>
      </c>
      <c r="P9" s="107">
        <v>30</v>
      </c>
      <c r="Q9" s="107">
        <v>0</v>
      </c>
      <c r="R9" s="107">
        <v>25</v>
      </c>
      <c r="S9" s="108">
        <v>13.75</v>
      </c>
      <c r="T9" s="109">
        <v>28.52</v>
      </c>
      <c r="U9" s="16"/>
      <c r="V9" s="17"/>
      <c r="W9" s="18"/>
    </row>
    <row r="10" spans="1:23" ht="60" x14ac:dyDescent="0.25">
      <c r="A10" s="122" t="s">
        <v>880</v>
      </c>
      <c r="B10" s="123" t="s">
        <v>35</v>
      </c>
      <c r="C10" s="124">
        <v>3195</v>
      </c>
      <c r="D10" s="125" t="s">
        <v>864</v>
      </c>
      <c r="E10" s="125" t="s">
        <v>881</v>
      </c>
      <c r="F10" s="125" t="s">
        <v>882</v>
      </c>
      <c r="G10" s="126" t="s">
        <v>883</v>
      </c>
      <c r="H10" s="127">
        <v>2600000</v>
      </c>
      <c r="I10" s="128">
        <v>2340000</v>
      </c>
      <c r="J10" s="129">
        <v>9.3999999999999986</v>
      </c>
      <c r="K10" s="54">
        <v>0</v>
      </c>
      <c r="L10" s="106" t="s">
        <v>38</v>
      </c>
      <c r="M10" s="91" t="s">
        <v>38</v>
      </c>
      <c r="N10" s="91" t="s">
        <v>40</v>
      </c>
      <c r="O10" s="107">
        <v>0</v>
      </c>
      <c r="P10" s="107">
        <v>0</v>
      </c>
      <c r="Q10" s="107">
        <v>0</v>
      </c>
      <c r="R10" s="107">
        <v>25</v>
      </c>
      <c r="S10" s="108">
        <v>6.25</v>
      </c>
      <c r="T10" s="109">
        <v>15.649999999999999</v>
      </c>
      <c r="U10" s="16"/>
      <c r="V10" s="17"/>
      <c r="W10" s="18"/>
    </row>
    <row r="11" spans="1:23" ht="45" x14ac:dyDescent="0.25">
      <c r="A11" s="122" t="s">
        <v>884</v>
      </c>
      <c r="B11" s="123" t="s">
        <v>35</v>
      </c>
      <c r="C11" s="124">
        <v>2658</v>
      </c>
      <c r="D11" s="125" t="s">
        <v>864</v>
      </c>
      <c r="E11" s="125" t="s">
        <v>885</v>
      </c>
      <c r="F11" s="125" t="s">
        <v>886</v>
      </c>
      <c r="G11" s="126" t="s">
        <v>887</v>
      </c>
      <c r="H11" s="127">
        <v>660000</v>
      </c>
      <c r="I11" s="128">
        <v>594000</v>
      </c>
      <c r="J11" s="129">
        <v>6.8999999999999995</v>
      </c>
      <c r="K11" s="54">
        <v>0</v>
      </c>
      <c r="L11" s="106" t="s">
        <v>38</v>
      </c>
      <c r="M11" s="91" t="s">
        <v>38</v>
      </c>
      <c r="N11" s="91" t="s">
        <v>40</v>
      </c>
      <c r="O11" s="107">
        <v>0</v>
      </c>
      <c r="P11" s="107">
        <v>0</v>
      </c>
      <c r="Q11" s="107">
        <v>0</v>
      </c>
      <c r="R11" s="107">
        <v>25</v>
      </c>
      <c r="S11" s="108">
        <v>6.25</v>
      </c>
      <c r="T11" s="109">
        <v>13.149999999999999</v>
      </c>
      <c r="U11" s="16"/>
      <c r="V11" s="17"/>
      <c r="W11" s="18"/>
    </row>
    <row r="12" spans="1:23" ht="75" x14ac:dyDescent="0.25">
      <c r="A12" s="122" t="s">
        <v>888</v>
      </c>
      <c r="B12" s="123" t="s">
        <v>35</v>
      </c>
      <c r="C12" s="124">
        <v>3186</v>
      </c>
      <c r="D12" s="125" t="s">
        <v>864</v>
      </c>
      <c r="E12" s="125" t="s">
        <v>885</v>
      </c>
      <c r="F12" s="125" t="s">
        <v>889</v>
      </c>
      <c r="G12" s="126" t="s">
        <v>890</v>
      </c>
      <c r="H12" s="127">
        <v>750000</v>
      </c>
      <c r="I12" s="128">
        <v>675000</v>
      </c>
      <c r="J12" s="129">
        <v>19.36</v>
      </c>
      <c r="K12" s="54">
        <v>0</v>
      </c>
      <c r="L12" s="106" t="s">
        <v>39</v>
      </c>
      <c r="M12" s="91" t="s">
        <v>38</v>
      </c>
      <c r="N12" s="91" t="s">
        <v>40</v>
      </c>
      <c r="O12" s="107">
        <v>0</v>
      </c>
      <c r="P12" s="107">
        <v>30</v>
      </c>
      <c r="Q12" s="107">
        <v>0</v>
      </c>
      <c r="R12" s="107">
        <v>25</v>
      </c>
      <c r="S12" s="108">
        <v>13.75</v>
      </c>
      <c r="T12" s="109">
        <v>33.11</v>
      </c>
      <c r="U12" s="16"/>
      <c r="V12" s="17"/>
      <c r="W12" s="18"/>
    </row>
    <row r="13" spans="1:23" ht="45" x14ac:dyDescent="0.25">
      <c r="A13" s="122" t="s">
        <v>891</v>
      </c>
      <c r="B13" s="123" t="s">
        <v>35</v>
      </c>
      <c r="C13" s="124">
        <v>3192</v>
      </c>
      <c r="D13" s="125" t="s">
        <v>864</v>
      </c>
      <c r="E13" s="125" t="s">
        <v>885</v>
      </c>
      <c r="F13" s="125" t="s">
        <v>892</v>
      </c>
      <c r="G13" s="126" t="s">
        <v>893</v>
      </c>
      <c r="H13" s="127">
        <v>1130000</v>
      </c>
      <c r="I13" s="128">
        <v>1017000</v>
      </c>
      <c r="J13" s="129">
        <v>9.6699999999999982</v>
      </c>
      <c r="K13" s="54">
        <v>0</v>
      </c>
      <c r="L13" s="106" t="s">
        <v>38</v>
      </c>
      <c r="M13" s="91" t="s">
        <v>38</v>
      </c>
      <c r="N13" s="91" t="s">
        <v>40</v>
      </c>
      <c r="O13" s="107">
        <v>0</v>
      </c>
      <c r="P13" s="107">
        <v>0</v>
      </c>
      <c r="Q13" s="107">
        <v>0</v>
      </c>
      <c r="R13" s="107">
        <v>25</v>
      </c>
      <c r="S13" s="108">
        <v>6.25</v>
      </c>
      <c r="T13" s="109">
        <v>15.919999999999998</v>
      </c>
      <c r="U13" s="16"/>
      <c r="V13" s="17"/>
      <c r="W13" s="18"/>
    </row>
    <row r="14" spans="1:23" ht="45" x14ac:dyDescent="0.25">
      <c r="A14" s="122" t="s">
        <v>894</v>
      </c>
      <c r="B14" s="123" t="s">
        <v>35</v>
      </c>
      <c r="C14" s="124">
        <v>3194</v>
      </c>
      <c r="D14" s="125" t="s">
        <v>864</v>
      </c>
      <c r="E14" s="125" t="s">
        <v>895</v>
      </c>
      <c r="F14" s="125" t="s">
        <v>896</v>
      </c>
      <c r="G14" s="126" t="s">
        <v>897</v>
      </c>
      <c r="H14" s="127">
        <v>6500000</v>
      </c>
      <c r="I14" s="128">
        <v>5850000</v>
      </c>
      <c r="J14" s="129">
        <v>38.199999999999996</v>
      </c>
      <c r="K14" s="54">
        <v>0</v>
      </c>
      <c r="L14" s="106" t="s">
        <v>39</v>
      </c>
      <c r="M14" s="91" t="s">
        <v>38</v>
      </c>
      <c r="N14" s="91" t="s">
        <v>40</v>
      </c>
      <c r="O14" s="107">
        <v>0</v>
      </c>
      <c r="P14" s="107">
        <v>30</v>
      </c>
      <c r="Q14" s="107">
        <v>0</v>
      </c>
      <c r="R14" s="107">
        <v>25</v>
      </c>
      <c r="S14" s="108">
        <v>13.75</v>
      </c>
      <c r="T14" s="109">
        <v>51.949999999999996</v>
      </c>
      <c r="U14" s="16"/>
      <c r="V14" s="17"/>
      <c r="W14" s="18"/>
    </row>
    <row r="15" spans="1:23" ht="105" x14ac:dyDescent="0.25">
      <c r="A15" s="122" t="s">
        <v>898</v>
      </c>
      <c r="B15" s="123" t="s">
        <v>35</v>
      </c>
      <c r="C15" s="124">
        <v>2927</v>
      </c>
      <c r="D15" s="125" t="s">
        <v>864</v>
      </c>
      <c r="E15" s="125" t="s">
        <v>899</v>
      </c>
      <c r="F15" s="125" t="s">
        <v>900</v>
      </c>
      <c r="G15" s="126" t="s">
        <v>901</v>
      </c>
      <c r="H15" s="127">
        <v>9100000</v>
      </c>
      <c r="I15" s="128">
        <v>8190000</v>
      </c>
      <c r="J15" s="129">
        <v>12.059999999999999</v>
      </c>
      <c r="K15" s="54">
        <v>0</v>
      </c>
      <c r="L15" s="106" t="s">
        <v>38</v>
      </c>
      <c r="M15" s="91" t="s">
        <v>38</v>
      </c>
      <c r="N15" s="91" t="s">
        <v>40</v>
      </c>
      <c r="O15" s="107">
        <v>0</v>
      </c>
      <c r="P15" s="107">
        <v>0</v>
      </c>
      <c r="Q15" s="107">
        <v>0</v>
      </c>
      <c r="R15" s="107">
        <v>25</v>
      </c>
      <c r="S15" s="108">
        <v>6.25</v>
      </c>
      <c r="T15" s="109">
        <v>18.309999999999999</v>
      </c>
      <c r="U15" s="16"/>
      <c r="V15" s="17"/>
      <c r="W15" s="18"/>
    </row>
    <row r="16" spans="1:23" ht="150" x14ac:dyDescent="0.25">
      <c r="A16" s="122" t="s">
        <v>902</v>
      </c>
      <c r="B16" s="123" t="s">
        <v>35</v>
      </c>
      <c r="C16" s="124">
        <v>2610</v>
      </c>
      <c r="D16" s="125" t="s">
        <v>864</v>
      </c>
      <c r="E16" s="125" t="s">
        <v>903</v>
      </c>
      <c r="F16" s="125" t="s">
        <v>904</v>
      </c>
      <c r="G16" s="126" t="s">
        <v>905</v>
      </c>
      <c r="H16" s="127">
        <v>16745000</v>
      </c>
      <c r="I16" s="128">
        <v>15070500</v>
      </c>
      <c r="J16" s="129">
        <v>11.7</v>
      </c>
      <c r="K16" s="54">
        <v>9.3000000000000007</v>
      </c>
      <c r="L16" s="106" t="s">
        <v>38</v>
      </c>
      <c r="M16" s="91" t="s">
        <v>38</v>
      </c>
      <c r="N16" s="91" t="s">
        <v>40</v>
      </c>
      <c r="O16" s="107">
        <v>25.25</v>
      </c>
      <c r="P16" s="107">
        <v>0</v>
      </c>
      <c r="Q16" s="107">
        <v>0</v>
      </c>
      <c r="R16" s="107">
        <v>25</v>
      </c>
      <c r="S16" s="108">
        <v>12.5625</v>
      </c>
      <c r="T16" s="109">
        <v>24.262499999999999</v>
      </c>
      <c r="U16" s="16"/>
      <c r="V16" s="17"/>
      <c r="W16" s="18"/>
    </row>
    <row r="17" spans="1:24" ht="75" x14ac:dyDescent="0.25">
      <c r="A17" s="122" t="s">
        <v>906</v>
      </c>
      <c r="B17" s="123" t="s">
        <v>35</v>
      </c>
      <c r="C17" s="124">
        <v>2656</v>
      </c>
      <c r="D17" s="125" t="s">
        <v>864</v>
      </c>
      <c r="E17" s="125" t="s">
        <v>907</v>
      </c>
      <c r="F17" s="125" t="s">
        <v>908</v>
      </c>
      <c r="G17" s="126" t="s">
        <v>909</v>
      </c>
      <c r="H17" s="127">
        <v>7500000</v>
      </c>
      <c r="I17" s="128">
        <v>6750000</v>
      </c>
      <c r="J17" s="129">
        <v>18</v>
      </c>
      <c r="K17" s="54">
        <v>9.3000000000000007</v>
      </c>
      <c r="L17" s="106" t="s">
        <v>38</v>
      </c>
      <c r="M17" s="91" t="s">
        <v>38</v>
      </c>
      <c r="N17" s="91" t="s">
        <v>40</v>
      </c>
      <c r="O17" s="107">
        <v>25.25</v>
      </c>
      <c r="P17" s="107">
        <v>0</v>
      </c>
      <c r="Q17" s="107">
        <v>0</v>
      </c>
      <c r="R17" s="107">
        <v>25</v>
      </c>
      <c r="S17" s="108">
        <v>12.5625</v>
      </c>
      <c r="T17" s="109">
        <v>30.5625</v>
      </c>
      <c r="U17" s="16"/>
      <c r="V17" s="17"/>
      <c r="W17" s="18"/>
    </row>
    <row r="18" spans="1:24" ht="45" x14ac:dyDescent="0.25">
      <c r="A18" s="122" t="s">
        <v>910</v>
      </c>
      <c r="B18" s="123" t="s">
        <v>35</v>
      </c>
      <c r="C18" s="124">
        <v>3184</v>
      </c>
      <c r="D18" s="125" t="s">
        <v>864</v>
      </c>
      <c r="E18" s="125" t="s">
        <v>911</v>
      </c>
      <c r="F18" s="125" t="s">
        <v>912</v>
      </c>
      <c r="G18" s="126" t="s">
        <v>913</v>
      </c>
      <c r="H18" s="127">
        <v>1759000</v>
      </c>
      <c r="I18" s="128">
        <v>1583100</v>
      </c>
      <c r="J18" s="129">
        <v>36.299999999999997</v>
      </c>
      <c r="K18" s="54">
        <v>0</v>
      </c>
      <c r="L18" s="106" t="s">
        <v>39</v>
      </c>
      <c r="M18" s="91" t="s">
        <v>38</v>
      </c>
      <c r="N18" s="91" t="s">
        <v>40</v>
      </c>
      <c r="O18" s="107">
        <v>0</v>
      </c>
      <c r="P18" s="107">
        <v>30</v>
      </c>
      <c r="Q18" s="107">
        <v>0</v>
      </c>
      <c r="R18" s="107">
        <v>25</v>
      </c>
      <c r="S18" s="108">
        <v>13.75</v>
      </c>
      <c r="T18" s="109">
        <v>50.05</v>
      </c>
      <c r="U18" s="16"/>
      <c r="V18" s="17"/>
      <c r="W18" s="18"/>
    </row>
    <row r="19" spans="1:24" ht="45" x14ac:dyDescent="0.25">
      <c r="A19" s="122" t="s">
        <v>914</v>
      </c>
      <c r="B19" s="123" t="s">
        <v>35</v>
      </c>
      <c r="C19" s="124">
        <v>2542</v>
      </c>
      <c r="D19" s="125" t="s">
        <v>915</v>
      </c>
      <c r="E19" s="125" t="s">
        <v>869</v>
      </c>
      <c r="F19" s="125" t="s">
        <v>916</v>
      </c>
      <c r="G19" s="126" t="s">
        <v>917</v>
      </c>
      <c r="H19" s="127">
        <v>2020000</v>
      </c>
      <c r="I19" s="128">
        <v>1818000</v>
      </c>
      <c r="J19" s="129">
        <v>7.85</v>
      </c>
      <c r="K19" s="54">
        <v>0</v>
      </c>
      <c r="L19" s="106" t="s">
        <v>38</v>
      </c>
      <c r="M19" s="91" t="s">
        <v>38</v>
      </c>
      <c r="N19" s="91" t="s">
        <v>40</v>
      </c>
      <c r="O19" s="107">
        <v>0</v>
      </c>
      <c r="P19" s="107">
        <v>0</v>
      </c>
      <c r="Q19" s="107">
        <v>0</v>
      </c>
      <c r="R19" s="107">
        <v>25</v>
      </c>
      <c r="S19" s="108">
        <v>6.25</v>
      </c>
      <c r="T19" s="109">
        <v>14.1</v>
      </c>
      <c r="U19" s="16"/>
      <c r="V19" s="17"/>
      <c r="W19" s="18"/>
    </row>
    <row r="20" spans="1:24" ht="45" x14ac:dyDescent="0.25">
      <c r="A20" s="122" t="s">
        <v>918</v>
      </c>
      <c r="B20" s="123" t="s">
        <v>35</v>
      </c>
      <c r="C20" s="124">
        <v>2541</v>
      </c>
      <c r="D20" s="125" t="s">
        <v>915</v>
      </c>
      <c r="E20" s="125" t="s">
        <v>919</v>
      </c>
      <c r="F20" s="125" t="s">
        <v>920</v>
      </c>
      <c r="G20" s="126" t="s">
        <v>921</v>
      </c>
      <c r="H20" s="127">
        <v>709000</v>
      </c>
      <c r="I20" s="128">
        <v>638100</v>
      </c>
      <c r="J20" s="129">
        <v>5.16</v>
      </c>
      <c r="K20" s="54">
        <v>9.3000000000000007</v>
      </c>
      <c r="L20" s="106" t="s">
        <v>38</v>
      </c>
      <c r="M20" s="91" t="s">
        <v>38</v>
      </c>
      <c r="N20" s="91" t="s">
        <v>40</v>
      </c>
      <c r="O20" s="107">
        <v>25.25</v>
      </c>
      <c r="P20" s="107">
        <v>0</v>
      </c>
      <c r="Q20" s="107">
        <v>0</v>
      </c>
      <c r="R20" s="107">
        <v>25</v>
      </c>
      <c r="S20" s="108">
        <v>12.5625</v>
      </c>
      <c r="T20" s="109">
        <v>17.7225</v>
      </c>
      <c r="U20" s="16"/>
      <c r="V20" s="17"/>
      <c r="W20" s="18"/>
    </row>
    <row r="21" spans="1:24" ht="45" x14ac:dyDescent="0.25">
      <c r="A21" s="122" t="s">
        <v>922</v>
      </c>
      <c r="B21" s="123" t="s">
        <v>35</v>
      </c>
      <c r="C21" s="124">
        <v>2544</v>
      </c>
      <c r="D21" s="125" t="s">
        <v>915</v>
      </c>
      <c r="E21" s="125" t="s">
        <v>919</v>
      </c>
      <c r="F21" s="125" t="s">
        <v>923</v>
      </c>
      <c r="G21" s="126" t="s">
        <v>924</v>
      </c>
      <c r="H21" s="127">
        <v>1797000</v>
      </c>
      <c r="I21" s="128">
        <v>1617300</v>
      </c>
      <c r="J21" s="129">
        <v>5.16</v>
      </c>
      <c r="K21" s="54">
        <v>0</v>
      </c>
      <c r="L21" s="106" t="s">
        <v>38</v>
      </c>
      <c r="M21" s="91" t="s">
        <v>38</v>
      </c>
      <c r="N21" s="91" t="s">
        <v>40</v>
      </c>
      <c r="O21" s="107">
        <v>0</v>
      </c>
      <c r="P21" s="107">
        <v>0</v>
      </c>
      <c r="Q21" s="107">
        <v>0</v>
      </c>
      <c r="R21" s="107">
        <v>25</v>
      </c>
      <c r="S21" s="108">
        <v>6.25</v>
      </c>
      <c r="T21" s="109">
        <v>11.41</v>
      </c>
      <c r="U21" s="16"/>
      <c r="V21" s="17"/>
      <c r="W21" s="18"/>
    </row>
    <row r="22" spans="1:24" ht="60" x14ac:dyDescent="0.25">
      <c r="A22" s="122" t="s">
        <v>925</v>
      </c>
      <c r="B22" s="123" t="s">
        <v>35</v>
      </c>
      <c r="C22" s="124">
        <v>2122</v>
      </c>
      <c r="D22" s="125" t="s">
        <v>915</v>
      </c>
      <c r="E22" s="125" t="s">
        <v>926</v>
      </c>
      <c r="F22" s="125" t="s">
        <v>927</v>
      </c>
      <c r="G22" s="126" t="s">
        <v>928</v>
      </c>
      <c r="H22" s="127">
        <v>1871000</v>
      </c>
      <c r="I22" s="128">
        <v>1683900</v>
      </c>
      <c r="J22" s="129">
        <v>16.225000000000001</v>
      </c>
      <c r="K22" s="54">
        <v>5.8</v>
      </c>
      <c r="L22" s="106" t="s">
        <v>38</v>
      </c>
      <c r="M22" s="91" t="s">
        <v>38</v>
      </c>
      <c r="N22" s="91" t="s">
        <v>40</v>
      </c>
      <c r="O22" s="107">
        <v>17.5</v>
      </c>
      <c r="P22" s="107">
        <v>0</v>
      </c>
      <c r="Q22" s="107">
        <v>0</v>
      </c>
      <c r="R22" s="107">
        <v>25</v>
      </c>
      <c r="S22" s="108">
        <v>10.625</v>
      </c>
      <c r="T22" s="109">
        <v>26.85</v>
      </c>
      <c r="U22" s="16"/>
      <c r="V22" s="17"/>
      <c r="W22" s="18"/>
    </row>
    <row r="23" spans="1:24" ht="45" x14ac:dyDescent="0.25">
      <c r="A23" s="122" t="s">
        <v>929</v>
      </c>
      <c r="B23" s="123" t="s">
        <v>35</v>
      </c>
      <c r="C23" s="124">
        <v>2539</v>
      </c>
      <c r="D23" s="125" t="s">
        <v>915</v>
      </c>
      <c r="E23" s="125" t="s">
        <v>930</v>
      </c>
      <c r="F23" s="125" t="s">
        <v>931</v>
      </c>
      <c r="G23" s="126" t="s">
        <v>932</v>
      </c>
      <c r="H23" s="127">
        <v>1070000</v>
      </c>
      <c r="I23" s="128">
        <v>963000</v>
      </c>
      <c r="J23" s="129">
        <v>15.445</v>
      </c>
      <c r="K23" s="54">
        <v>0</v>
      </c>
      <c r="L23" s="106" t="s">
        <v>38</v>
      </c>
      <c r="M23" s="91" t="s">
        <v>38</v>
      </c>
      <c r="N23" s="91" t="s">
        <v>40</v>
      </c>
      <c r="O23" s="107">
        <v>0</v>
      </c>
      <c r="P23" s="107">
        <v>0</v>
      </c>
      <c r="Q23" s="107">
        <v>0</v>
      </c>
      <c r="R23" s="107">
        <v>25</v>
      </c>
      <c r="S23" s="108">
        <v>6.25</v>
      </c>
      <c r="T23" s="109">
        <v>21.695</v>
      </c>
      <c r="U23" s="16"/>
      <c r="V23" s="17"/>
      <c r="W23" s="18"/>
    </row>
    <row r="24" spans="1:24" ht="45" x14ac:dyDescent="0.25">
      <c r="A24" s="122" t="s">
        <v>933</v>
      </c>
      <c r="B24" s="123" t="s">
        <v>35</v>
      </c>
      <c r="C24" s="124">
        <v>2545</v>
      </c>
      <c r="D24" s="125" t="s">
        <v>915</v>
      </c>
      <c r="E24" s="125" t="s">
        <v>930</v>
      </c>
      <c r="F24" s="125" t="s">
        <v>934</v>
      </c>
      <c r="G24" s="126" t="s">
        <v>935</v>
      </c>
      <c r="H24" s="127">
        <v>1282000</v>
      </c>
      <c r="I24" s="128">
        <v>1153800</v>
      </c>
      <c r="J24" s="129">
        <v>9.1449999999999996</v>
      </c>
      <c r="K24" s="54">
        <v>0</v>
      </c>
      <c r="L24" s="106" t="s">
        <v>38</v>
      </c>
      <c r="M24" s="91" t="s">
        <v>38</v>
      </c>
      <c r="N24" s="91" t="s">
        <v>40</v>
      </c>
      <c r="O24" s="107">
        <v>0</v>
      </c>
      <c r="P24" s="107">
        <v>0</v>
      </c>
      <c r="Q24" s="107">
        <v>0</v>
      </c>
      <c r="R24" s="107">
        <v>25</v>
      </c>
      <c r="S24" s="108">
        <v>6.25</v>
      </c>
      <c r="T24" s="109">
        <v>15.395</v>
      </c>
      <c r="U24" s="16"/>
      <c r="V24" s="17"/>
      <c r="W24" s="18"/>
    </row>
    <row r="25" spans="1:24" ht="45" x14ac:dyDescent="0.25">
      <c r="A25" s="122" t="s">
        <v>936</v>
      </c>
      <c r="B25" s="123" t="s">
        <v>35</v>
      </c>
      <c r="C25" s="124">
        <v>2546</v>
      </c>
      <c r="D25" s="125" t="s">
        <v>915</v>
      </c>
      <c r="E25" s="125" t="s">
        <v>937</v>
      </c>
      <c r="F25" s="125" t="s">
        <v>938</v>
      </c>
      <c r="G25" s="126" t="s">
        <v>939</v>
      </c>
      <c r="H25" s="127">
        <v>454000</v>
      </c>
      <c r="I25" s="128">
        <v>408600</v>
      </c>
      <c r="J25" s="129">
        <v>8.7949999999999999</v>
      </c>
      <c r="K25" s="54">
        <v>0</v>
      </c>
      <c r="L25" s="106" t="s">
        <v>38</v>
      </c>
      <c r="M25" s="91" t="s">
        <v>38</v>
      </c>
      <c r="N25" s="91" t="s">
        <v>40</v>
      </c>
      <c r="O25" s="107">
        <v>0</v>
      </c>
      <c r="P25" s="107">
        <v>0</v>
      </c>
      <c r="Q25" s="107">
        <v>0</v>
      </c>
      <c r="R25" s="107">
        <v>25</v>
      </c>
      <c r="S25" s="108">
        <v>6.25</v>
      </c>
      <c r="T25" s="109">
        <v>15.045</v>
      </c>
      <c r="U25" s="16"/>
      <c r="V25" s="17"/>
      <c r="W25" s="18"/>
    </row>
    <row r="26" spans="1:24" x14ac:dyDescent="0.25">
      <c r="A26" s="195"/>
      <c r="B26" s="130"/>
      <c r="C26" s="40"/>
      <c r="D26" s="39"/>
      <c r="E26" s="39"/>
      <c r="F26" s="39"/>
      <c r="G26" s="39"/>
      <c r="H26" s="39"/>
      <c r="I26" s="39"/>
      <c r="J26" s="39"/>
      <c r="K26" s="28"/>
      <c r="L26" s="110"/>
      <c r="M26" s="110"/>
      <c r="N26" s="111"/>
      <c r="O26" s="111"/>
      <c r="P26" s="112"/>
      <c r="Q26" s="112"/>
      <c r="R26" s="112"/>
      <c r="S26" s="112"/>
      <c r="T26" s="113"/>
      <c r="U26" s="114"/>
      <c r="V26" s="16"/>
      <c r="W26" s="115"/>
      <c r="X26" s="116"/>
    </row>
    <row r="27" spans="1:24" x14ac:dyDescent="0.25">
      <c r="A27" s="195"/>
      <c r="B27" s="39"/>
      <c r="C27" s="40"/>
      <c r="D27" s="39"/>
      <c r="E27" s="39"/>
      <c r="F27" s="39"/>
      <c r="G27" s="39"/>
      <c r="H27" s="39"/>
      <c r="I27" s="39"/>
      <c r="J27" s="39"/>
      <c r="K27" s="28"/>
      <c r="L27" s="117" t="s">
        <v>853</v>
      </c>
      <c r="M27" s="118"/>
      <c r="N27" s="111"/>
      <c r="O27" s="111"/>
      <c r="P27" s="112"/>
      <c r="Q27" s="112"/>
      <c r="R27" s="112"/>
      <c r="S27" s="112"/>
      <c r="T27" s="113"/>
      <c r="U27" s="114"/>
      <c r="V27" s="16"/>
      <c r="W27" s="115"/>
      <c r="X27" s="116"/>
    </row>
    <row r="28" spans="1:24" x14ac:dyDescent="0.25">
      <c r="A28" s="195"/>
      <c r="B28" s="39"/>
      <c r="C28" s="40"/>
      <c r="D28" s="39"/>
      <c r="E28" s="39"/>
      <c r="F28" s="39"/>
      <c r="G28" s="39"/>
      <c r="H28" s="39"/>
      <c r="I28" s="39"/>
      <c r="J28" s="39"/>
      <c r="K28" s="28"/>
      <c r="L28" s="117" t="s">
        <v>854</v>
      </c>
      <c r="M28" s="118"/>
      <c r="N28" s="111"/>
      <c r="O28" s="111"/>
      <c r="P28" s="112"/>
      <c r="Q28" s="112"/>
      <c r="R28" s="112"/>
      <c r="S28" s="112"/>
      <c r="T28" s="113"/>
      <c r="U28" s="114"/>
      <c r="V28" s="16"/>
      <c r="W28" s="115"/>
      <c r="X28" s="116"/>
    </row>
  </sheetData>
  <mergeCells count="2">
    <mergeCell ref="K3:N3"/>
    <mergeCell ref="A4:G4"/>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'[1]Aviation Project Instructions'!#REF!</xm:f>
          </x14:formula1>
          <xm:sqref>B6:B25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5"/>
  <sheetViews>
    <sheetView workbookViewId="0">
      <selection activeCell="C5" sqref="C5"/>
    </sheetView>
  </sheetViews>
  <sheetFormatPr defaultRowHeight="15" x14ac:dyDescent="0.25"/>
  <cols>
    <col min="3" max="3" width="16.140625" customWidth="1"/>
    <col min="5" max="5" width="10.42578125" customWidth="1"/>
    <col min="6" max="6" width="25.5703125" customWidth="1"/>
    <col min="7" max="7" width="23.42578125" customWidth="1"/>
    <col min="8" max="8" width="43.42578125" customWidth="1"/>
    <col min="9" max="9" width="12" bestFit="1" customWidth="1"/>
    <col min="11" max="11" width="14.5703125" customWidth="1"/>
    <col min="12" max="12" width="14" customWidth="1"/>
  </cols>
  <sheetData>
    <row r="1" spans="1:25" x14ac:dyDescent="0.25">
      <c r="A1" s="20"/>
      <c r="B1" s="20" t="s">
        <v>856</v>
      </c>
      <c r="C1" s="55"/>
      <c r="D1" s="55"/>
      <c r="E1" s="55"/>
      <c r="F1" s="55"/>
      <c r="G1" s="55"/>
      <c r="H1" s="55"/>
      <c r="I1" s="55"/>
      <c r="J1" s="55"/>
      <c r="K1" s="55"/>
      <c r="L1" s="57"/>
      <c r="M1" s="57"/>
      <c r="N1" s="55"/>
      <c r="O1" s="20"/>
      <c r="P1" s="20"/>
      <c r="Q1" s="20"/>
      <c r="R1" s="20"/>
      <c r="S1" s="20"/>
      <c r="T1" s="20"/>
      <c r="U1" s="3"/>
      <c r="V1" s="58"/>
      <c r="W1" s="20"/>
      <c r="X1" s="20"/>
      <c r="Y1" s="59"/>
    </row>
    <row r="2" spans="1:25" x14ac:dyDescent="0.25">
      <c r="A2" s="20"/>
      <c r="B2" s="59"/>
      <c r="C2" s="20"/>
      <c r="D2" s="20"/>
      <c r="E2" s="20"/>
      <c r="F2" s="20"/>
      <c r="G2" s="20"/>
      <c r="H2" s="20"/>
      <c r="I2" s="20"/>
      <c r="J2" s="20"/>
      <c r="K2" s="20"/>
      <c r="L2" s="61"/>
      <c r="M2" s="61"/>
      <c r="N2" s="20"/>
      <c r="O2" s="20"/>
      <c r="P2" s="20"/>
      <c r="Q2" s="20"/>
      <c r="R2" s="20"/>
      <c r="S2" s="20"/>
      <c r="T2" s="20"/>
      <c r="U2" s="20"/>
      <c r="V2" s="58"/>
      <c r="W2" s="20"/>
      <c r="X2" s="20"/>
      <c r="Y2" s="59"/>
    </row>
    <row r="3" spans="1:25" x14ac:dyDescent="0.25">
      <c r="A3" s="20"/>
      <c r="B3" s="59"/>
      <c r="C3" s="20"/>
      <c r="D3" s="20"/>
      <c r="E3" s="20"/>
      <c r="F3" s="20"/>
      <c r="G3" s="20"/>
      <c r="H3" s="20"/>
      <c r="I3" s="20"/>
      <c r="J3" s="20"/>
      <c r="K3" s="20"/>
      <c r="L3" s="57"/>
      <c r="M3" s="57"/>
      <c r="N3" s="200" t="s">
        <v>144</v>
      </c>
      <c r="O3" s="200"/>
      <c r="P3" s="200"/>
      <c r="Q3" s="20"/>
      <c r="R3" s="24" t="s">
        <v>145</v>
      </c>
      <c r="S3" s="25"/>
      <c r="T3" s="20"/>
      <c r="U3" s="25"/>
      <c r="V3" s="58"/>
      <c r="W3" s="20"/>
      <c r="X3" s="20"/>
      <c r="Y3" s="59"/>
    </row>
    <row r="4" spans="1:25" ht="36" x14ac:dyDescent="0.55000000000000004">
      <c r="A4" s="24"/>
      <c r="B4" s="132"/>
      <c r="C4" s="119" t="s">
        <v>1239</v>
      </c>
      <c r="D4" s="24"/>
      <c r="E4" s="24"/>
      <c r="F4" s="24"/>
      <c r="G4" s="24"/>
      <c r="H4" s="24"/>
      <c r="I4" s="24"/>
      <c r="J4" s="24"/>
      <c r="K4" s="24"/>
      <c r="L4" s="56"/>
      <c r="M4" s="56"/>
      <c r="N4" s="24"/>
      <c r="O4" s="24"/>
      <c r="P4" s="24"/>
      <c r="Q4" s="24"/>
      <c r="R4" s="24"/>
      <c r="S4" s="24"/>
      <c r="T4" s="24"/>
      <c r="U4" s="24"/>
      <c r="V4" s="63"/>
      <c r="W4" s="24"/>
      <c r="X4" s="24"/>
      <c r="Y4" s="62"/>
    </row>
    <row r="5" spans="1:25" ht="240" x14ac:dyDescent="0.25">
      <c r="A5" s="152" t="s">
        <v>4</v>
      </c>
      <c r="B5" s="152" t="s">
        <v>1240</v>
      </c>
      <c r="C5" s="152" t="s">
        <v>859</v>
      </c>
      <c r="D5" s="152" t="s">
        <v>858</v>
      </c>
      <c r="E5" s="152" t="s">
        <v>9</v>
      </c>
      <c r="F5" s="152" t="s">
        <v>5</v>
      </c>
      <c r="G5" s="152" t="s">
        <v>860</v>
      </c>
      <c r="H5" s="152" t="s">
        <v>10</v>
      </c>
      <c r="I5" s="152" t="s">
        <v>861</v>
      </c>
      <c r="J5" s="152" t="s">
        <v>862</v>
      </c>
      <c r="K5" s="152" t="s">
        <v>1241</v>
      </c>
      <c r="L5" s="153" t="s">
        <v>1242</v>
      </c>
      <c r="M5" s="4" t="s">
        <v>1243</v>
      </c>
      <c r="N5" s="4" t="s">
        <v>847</v>
      </c>
      <c r="O5" s="4" t="s">
        <v>1244</v>
      </c>
      <c r="P5" s="4" t="s">
        <v>21</v>
      </c>
      <c r="Q5" s="104" t="s">
        <v>842</v>
      </c>
      <c r="R5" s="104" t="s">
        <v>1245</v>
      </c>
      <c r="S5" s="104" t="s">
        <v>843</v>
      </c>
      <c r="T5" s="104" t="s">
        <v>25</v>
      </c>
      <c r="U5" s="105" t="s">
        <v>850</v>
      </c>
      <c r="V5" s="7" t="s">
        <v>851</v>
      </c>
      <c r="W5" s="8" t="s">
        <v>852</v>
      </c>
      <c r="X5" s="9" t="s">
        <v>29</v>
      </c>
      <c r="Y5" s="8" t="s">
        <v>30</v>
      </c>
    </row>
    <row r="6" spans="1:25" ht="60" x14ac:dyDescent="0.25">
      <c r="A6" s="122" t="s">
        <v>1246</v>
      </c>
      <c r="B6" s="154" t="s">
        <v>1247</v>
      </c>
      <c r="C6" s="125" t="s">
        <v>1248</v>
      </c>
      <c r="D6" s="124">
        <v>3293</v>
      </c>
      <c r="E6" s="123" t="s">
        <v>162</v>
      </c>
      <c r="F6" s="125" t="s">
        <v>1249</v>
      </c>
      <c r="G6" s="125" t="s">
        <v>1250</v>
      </c>
      <c r="H6" s="126" t="s">
        <v>1251</v>
      </c>
      <c r="I6" s="127">
        <v>12500000</v>
      </c>
      <c r="J6" s="128">
        <v>500000</v>
      </c>
      <c r="K6" s="155">
        <v>60.777740863787379</v>
      </c>
      <c r="L6" s="129">
        <v>42.988870431893695</v>
      </c>
      <c r="M6" s="156">
        <v>0</v>
      </c>
      <c r="N6" s="106" t="s">
        <v>38</v>
      </c>
      <c r="O6" s="91" t="s">
        <v>39</v>
      </c>
      <c r="P6" s="91" t="s">
        <v>40</v>
      </c>
      <c r="Q6" s="107">
        <v>0</v>
      </c>
      <c r="R6" s="107">
        <v>0</v>
      </c>
      <c r="S6" s="107">
        <v>10</v>
      </c>
      <c r="T6" s="107">
        <v>25</v>
      </c>
      <c r="U6" s="108">
        <v>8.75</v>
      </c>
      <c r="V6" s="109">
        <v>51.738870431893695</v>
      </c>
      <c r="W6" s="16"/>
      <c r="X6" s="17"/>
      <c r="Y6" s="18"/>
    </row>
    <row r="7" spans="1:25" ht="60" x14ac:dyDescent="0.25">
      <c r="A7" s="122" t="s">
        <v>1252</v>
      </c>
      <c r="B7" s="154" t="s">
        <v>1247</v>
      </c>
      <c r="C7" s="125" t="s">
        <v>1253</v>
      </c>
      <c r="D7" s="124">
        <v>3290</v>
      </c>
      <c r="E7" s="123" t="s">
        <v>162</v>
      </c>
      <c r="F7" s="125" t="s">
        <v>1249</v>
      </c>
      <c r="G7" s="125" t="s">
        <v>1254</v>
      </c>
      <c r="H7" s="126" t="s">
        <v>1255</v>
      </c>
      <c r="I7" s="127">
        <v>5000000</v>
      </c>
      <c r="J7" s="128">
        <v>500000</v>
      </c>
      <c r="K7" s="155">
        <v>55.11</v>
      </c>
      <c r="L7" s="129">
        <v>39.954999999999998</v>
      </c>
      <c r="M7" s="156">
        <v>0</v>
      </c>
      <c r="N7" s="106" t="s">
        <v>38</v>
      </c>
      <c r="O7" s="91" t="s">
        <v>39</v>
      </c>
      <c r="P7" s="91" t="s">
        <v>40</v>
      </c>
      <c r="Q7" s="107">
        <v>0</v>
      </c>
      <c r="R7" s="107">
        <v>0</v>
      </c>
      <c r="S7" s="107">
        <v>10</v>
      </c>
      <c r="T7" s="107">
        <v>25</v>
      </c>
      <c r="U7" s="108">
        <v>8.75</v>
      </c>
      <c r="V7" s="109">
        <v>48.704999999999998</v>
      </c>
      <c r="W7" s="16"/>
      <c r="X7" s="17"/>
      <c r="Y7" s="18"/>
    </row>
    <row r="8" spans="1:25" ht="75" x14ac:dyDescent="0.25">
      <c r="A8" s="122" t="s">
        <v>1256</v>
      </c>
      <c r="B8" s="154" t="s">
        <v>1247</v>
      </c>
      <c r="C8" s="125" t="s">
        <v>1253</v>
      </c>
      <c r="D8" s="124">
        <v>3292</v>
      </c>
      <c r="E8" s="123" t="s">
        <v>162</v>
      </c>
      <c r="F8" s="125" t="s">
        <v>1249</v>
      </c>
      <c r="G8" s="125" t="s">
        <v>1254</v>
      </c>
      <c r="H8" s="126" t="s">
        <v>1257</v>
      </c>
      <c r="I8" s="127">
        <v>5000000</v>
      </c>
      <c r="J8" s="128">
        <v>500000</v>
      </c>
      <c r="K8" s="155">
        <v>55.11</v>
      </c>
      <c r="L8" s="129">
        <v>39.954999999999998</v>
      </c>
      <c r="M8" s="156">
        <v>0</v>
      </c>
      <c r="N8" s="106" t="s">
        <v>38</v>
      </c>
      <c r="O8" s="91" t="s">
        <v>39</v>
      </c>
      <c r="P8" s="91" t="s">
        <v>40</v>
      </c>
      <c r="Q8" s="107">
        <v>0</v>
      </c>
      <c r="R8" s="107">
        <v>0</v>
      </c>
      <c r="S8" s="107">
        <v>10</v>
      </c>
      <c r="T8" s="107">
        <v>25</v>
      </c>
      <c r="U8" s="108">
        <v>8.75</v>
      </c>
      <c r="V8" s="109">
        <v>48.704999999999998</v>
      </c>
      <c r="W8" s="16"/>
      <c r="X8" s="17"/>
      <c r="Y8" s="18"/>
    </row>
    <row r="9" spans="1:25" ht="75" x14ac:dyDescent="0.25">
      <c r="A9" s="122" t="s">
        <v>1258</v>
      </c>
      <c r="B9" s="154" t="s">
        <v>1247</v>
      </c>
      <c r="C9" s="125" t="s">
        <v>1253</v>
      </c>
      <c r="D9" s="124">
        <v>3296</v>
      </c>
      <c r="E9" s="123" t="s">
        <v>162</v>
      </c>
      <c r="F9" s="125" t="s">
        <v>1249</v>
      </c>
      <c r="G9" s="125" t="s">
        <v>1254</v>
      </c>
      <c r="H9" s="126" t="s">
        <v>1259</v>
      </c>
      <c r="I9" s="127">
        <v>5000000</v>
      </c>
      <c r="J9" s="128">
        <v>500000</v>
      </c>
      <c r="K9" s="155">
        <v>55.11</v>
      </c>
      <c r="L9" s="129">
        <v>39.954999999999998</v>
      </c>
      <c r="M9" s="156">
        <v>0</v>
      </c>
      <c r="N9" s="106" t="s">
        <v>38</v>
      </c>
      <c r="O9" s="91" t="s">
        <v>39</v>
      </c>
      <c r="P9" s="91" t="s">
        <v>40</v>
      </c>
      <c r="Q9" s="107">
        <v>0</v>
      </c>
      <c r="R9" s="107">
        <v>0</v>
      </c>
      <c r="S9" s="107">
        <v>10</v>
      </c>
      <c r="T9" s="107">
        <v>25</v>
      </c>
      <c r="U9" s="108">
        <v>8.75</v>
      </c>
      <c r="V9" s="109">
        <v>48.704999999999998</v>
      </c>
      <c r="W9" s="16"/>
      <c r="X9" s="17"/>
      <c r="Y9" s="18"/>
    </row>
    <row r="10" spans="1:25" ht="75" x14ac:dyDescent="0.25">
      <c r="A10" s="122" t="s">
        <v>1260</v>
      </c>
      <c r="B10" s="154" t="s">
        <v>1247</v>
      </c>
      <c r="C10" s="125" t="s">
        <v>1261</v>
      </c>
      <c r="D10" s="124">
        <v>3291</v>
      </c>
      <c r="E10" s="123" t="s">
        <v>162</v>
      </c>
      <c r="F10" s="125" t="s">
        <v>1249</v>
      </c>
      <c r="G10" s="125" t="s">
        <v>1262</v>
      </c>
      <c r="H10" s="126" t="s">
        <v>1263</v>
      </c>
      <c r="I10" s="127">
        <v>12500000</v>
      </c>
      <c r="J10" s="128">
        <v>500000</v>
      </c>
      <c r="K10" s="155">
        <v>59.977740863787375</v>
      </c>
      <c r="L10" s="129">
        <v>42.18887043189369</v>
      </c>
      <c r="M10" s="156">
        <v>0</v>
      </c>
      <c r="N10" s="106" t="s">
        <v>38</v>
      </c>
      <c r="O10" s="91" t="s">
        <v>39</v>
      </c>
      <c r="P10" s="91" t="s">
        <v>40</v>
      </c>
      <c r="Q10" s="107">
        <v>0</v>
      </c>
      <c r="R10" s="107">
        <v>0</v>
      </c>
      <c r="S10" s="107">
        <v>10</v>
      </c>
      <c r="T10" s="107">
        <v>25</v>
      </c>
      <c r="U10" s="108">
        <v>8.75</v>
      </c>
      <c r="V10" s="109">
        <v>50.93887043189369</v>
      </c>
      <c r="W10" s="16"/>
      <c r="X10" s="17"/>
      <c r="Y10" s="18"/>
    </row>
    <row r="11" spans="1:25" ht="90" x14ac:dyDescent="0.25">
      <c r="A11" s="122" t="s">
        <v>1264</v>
      </c>
      <c r="B11" s="154" t="s">
        <v>1247</v>
      </c>
      <c r="C11" s="125" t="s">
        <v>1265</v>
      </c>
      <c r="D11" s="124">
        <v>2640</v>
      </c>
      <c r="E11" s="123" t="s">
        <v>162</v>
      </c>
      <c r="F11" s="125" t="s">
        <v>1249</v>
      </c>
      <c r="G11" s="125" t="s">
        <v>1266</v>
      </c>
      <c r="H11" s="126" t="s">
        <v>1267</v>
      </c>
      <c r="I11" s="127">
        <v>20000000</v>
      </c>
      <c r="J11" s="128">
        <v>500000</v>
      </c>
      <c r="K11" s="155">
        <v>63.114285714285721</v>
      </c>
      <c r="L11" s="129">
        <v>43.757142857142867</v>
      </c>
      <c r="M11" s="156">
        <v>0</v>
      </c>
      <c r="N11" s="106" t="s">
        <v>38</v>
      </c>
      <c r="O11" s="91" t="s">
        <v>39</v>
      </c>
      <c r="P11" s="91" t="s">
        <v>40</v>
      </c>
      <c r="Q11" s="107">
        <v>0</v>
      </c>
      <c r="R11" s="107">
        <v>0</v>
      </c>
      <c r="S11" s="107">
        <v>10</v>
      </c>
      <c r="T11" s="107">
        <v>25</v>
      </c>
      <c r="U11" s="108">
        <v>8.75</v>
      </c>
      <c r="V11" s="109">
        <v>52.507142857142867</v>
      </c>
      <c r="W11" s="16"/>
      <c r="X11" s="17"/>
      <c r="Y11" s="18"/>
    </row>
    <row r="12" spans="1:25" ht="60" x14ac:dyDescent="0.25">
      <c r="A12" s="122" t="s">
        <v>1268</v>
      </c>
      <c r="B12" s="154" t="s">
        <v>1247</v>
      </c>
      <c r="C12" s="125" t="s">
        <v>1269</v>
      </c>
      <c r="D12" s="124">
        <v>3233</v>
      </c>
      <c r="E12" s="123" t="s">
        <v>162</v>
      </c>
      <c r="F12" s="125" t="s">
        <v>1249</v>
      </c>
      <c r="G12" s="125" t="s">
        <v>1254</v>
      </c>
      <c r="H12" s="126" t="s">
        <v>1270</v>
      </c>
      <c r="I12" s="127">
        <v>1000000</v>
      </c>
      <c r="J12" s="128">
        <v>500000</v>
      </c>
      <c r="K12" s="155">
        <v>43.766666666666666</v>
      </c>
      <c r="L12" s="129">
        <v>33.483333333333341</v>
      </c>
      <c r="M12" s="156">
        <v>0</v>
      </c>
      <c r="N12" s="106" t="s">
        <v>38</v>
      </c>
      <c r="O12" s="91" t="s">
        <v>39</v>
      </c>
      <c r="P12" s="91" t="s">
        <v>40</v>
      </c>
      <c r="Q12" s="107">
        <v>0</v>
      </c>
      <c r="R12" s="107">
        <v>0</v>
      </c>
      <c r="S12" s="107">
        <v>10</v>
      </c>
      <c r="T12" s="107">
        <v>25</v>
      </c>
      <c r="U12" s="108">
        <v>8.75</v>
      </c>
      <c r="V12" s="109">
        <v>42.233333333333341</v>
      </c>
      <c r="W12" s="16"/>
      <c r="X12" s="17"/>
      <c r="Y12" s="18"/>
    </row>
    <row r="13" spans="1:25" ht="60" x14ac:dyDescent="0.25">
      <c r="A13" s="122" t="s">
        <v>1271</v>
      </c>
      <c r="B13" s="154" t="s">
        <v>1247</v>
      </c>
      <c r="C13" s="125" t="s">
        <v>1269</v>
      </c>
      <c r="D13" s="124">
        <v>3244</v>
      </c>
      <c r="E13" s="123" t="s">
        <v>162</v>
      </c>
      <c r="F13" s="125" t="s">
        <v>1249</v>
      </c>
      <c r="G13" s="125" t="s">
        <v>1254</v>
      </c>
      <c r="H13" s="126" t="s">
        <v>1272</v>
      </c>
      <c r="I13" s="127">
        <v>2000000</v>
      </c>
      <c r="J13" s="128">
        <v>500000</v>
      </c>
      <c r="K13" s="155">
        <v>51.110989010989009</v>
      </c>
      <c r="L13" s="129">
        <v>37.155494505494516</v>
      </c>
      <c r="M13" s="156">
        <v>0</v>
      </c>
      <c r="N13" s="106" t="s">
        <v>38</v>
      </c>
      <c r="O13" s="91" t="s">
        <v>39</v>
      </c>
      <c r="P13" s="91" t="s">
        <v>40</v>
      </c>
      <c r="Q13" s="107">
        <v>0</v>
      </c>
      <c r="R13" s="107">
        <v>0</v>
      </c>
      <c r="S13" s="107">
        <v>10</v>
      </c>
      <c r="T13" s="107">
        <v>25</v>
      </c>
      <c r="U13" s="108">
        <v>8.75</v>
      </c>
      <c r="V13" s="109">
        <v>45.905494505494516</v>
      </c>
      <c r="W13" s="16"/>
      <c r="X13" s="17"/>
      <c r="Y13" s="18"/>
    </row>
    <row r="14" spans="1:25" ht="60" x14ac:dyDescent="0.25">
      <c r="A14" s="122" t="s">
        <v>1273</v>
      </c>
      <c r="B14" s="154" t="s">
        <v>1247</v>
      </c>
      <c r="C14" s="125" t="s">
        <v>1269</v>
      </c>
      <c r="D14" s="124">
        <v>3282</v>
      </c>
      <c r="E14" s="123" t="s">
        <v>162</v>
      </c>
      <c r="F14" s="125" t="s">
        <v>1249</v>
      </c>
      <c r="G14" s="125" t="s">
        <v>1274</v>
      </c>
      <c r="H14" s="126" t="s">
        <v>1275</v>
      </c>
      <c r="I14" s="127">
        <v>2000000</v>
      </c>
      <c r="J14" s="128">
        <v>500000</v>
      </c>
      <c r="K14" s="155">
        <v>51.110989010989009</v>
      </c>
      <c r="L14" s="129">
        <v>37.155494505494516</v>
      </c>
      <c r="M14" s="156">
        <v>0</v>
      </c>
      <c r="N14" s="106" t="s">
        <v>38</v>
      </c>
      <c r="O14" s="91" t="s">
        <v>39</v>
      </c>
      <c r="P14" s="91" t="s">
        <v>40</v>
      </c>
      <c r="Q14" s="107">
        <v>0</v>
      </c>
      <c r="R14" s="107">
        <v>0</v>
      </c>
      <c r="S14" s="107">
        <v>10</v>
      </c>
      <c r="T14" s="107">
        <v>25</v>
      </c>
      <c r="U14" s="108">
        <v>8.75</v>
      </c>
      <c r="V14" s="109">
        <v>45.905494505494516</v>
      </c>
      <c r="W14" s="16"/>
      <c r="X14" s="17"/>
      <c r="Y14" s="18"/>
    </row>
    <row r="15" spans="1:25" ht="60" x14ac:dyDescent="0.25">
      <c r="A15" s="122" t="s">
        <v>1276</v>
      </c>
      <c r="B15" s="154" t="s">
        <v>1247</v>
      </c>
      <c r="C15" s="125" t="s">
        <v>1269</v>
      </c>
      <c r="D15" s="124">
        <v>3286</v>
      </c>
      <c r="E15" s="123" t="s">
        <v>162</v>
      </c>
      <c r="F15" s="125" t="s">
        <v>1249</v>
      </c>
      <c r="G15" s="125" t="s">
        <v>1254</v>
      </c>
      <c r="H15" s="126" t="s">
        <v>1277</v>
      </c>
      <c r="I15" s="127">
        <v>4000000</v>
      </c>
      <c r="J15" s="128">
        <v>500000</v>
      </c>
      <c r="K15" s="155">
        <v>54.931541218637996</v>
      </c>
      <c r="L15" s="129">
        <v>39.065770609319003</v>
      </c>
      <c r="M15" s="156">
        <v>0</v>
      </c>
      <c r="N15" s="106" t="s">
        <v>38</v>
      </c>
      <c r="O15" s="91" t="s">
        <v>39</v>
      </c>
      <c r="P15" s="91" t="s">
        <v>40</v>
      </c>
      <c r="Q15" s="107">
        <v>0</v>
      </c>
      <c r="R15" s="107">
        <v>0</v>
      </c>
      <c r="S15" s="107">
        <v>10</v>
      </c>
      <c r="T15" s="107">
        <v>25</v>
      </c>
      <c r="U15" s="108">
        <v>8.75</v>
      </c>
      <c r="V15" s="109">
        <v>47.815770609319003</v>
      </c>
      <c r="W15" s="16"/>
      <c r="X15" s="17"/>
      <c r="Y15" s="18"/>
    </row>
    <row r="16" spans="1:25" ht="45" x14ac:dyDescent="0.25">
      <c r="A16" s="122" t="s">
        <v>1278</v>
      </c>
      <c r="B16" s="154" t="s">
        <v>1247</v>
      </c>
      <c r="C16" s="125" t="s">
        <v>1279</v>
      </c>
      <c r="D16" s="124">
        <v>3287</v>
      </c>
      <c r="E16" s="123" t="s">
        <v>162</v>
      </c>
      <c r="F16" s="125" t="s">
        <v>1249</v>
      </c>
      <c r="G16" s="125" t="s">
        <v>1280</v>
      </c>
      <c r="H16" s="126" t="s">
        <v>1281</v>
      </c>
      <c r="I16" s="127">
        <v>3600000</v>
      </c>
      <c r="J16" s="128">
        <v>500000</v>
      </c>
      <c r="K16" s="155">
        <v>46.201228993379736</v>
      </c>
      <c r="L16" s="129">
        <v>33.300614496689867</v>
      </c>
      <c r="M16" s="156">
        <v>0</v>
      </c>
      <c r="N16" s="106" t="s">
        <v>39</v>
      </c>
      <c r="O16" s="91" t="s">
        <v>39</v>
      </c>
      <c r="P16" s="91" t="s">
        <v>40</v>
      </c>
      <c r="Q16" s="107">
        <v>0</v>
      </c>
      <c r="R16" s="107">
        <v>25</v>
      </c>
      <c r="S16" s="107">
        <v>10</v>
      </c>
      <c r="T16" s="107">
        <v>25</v>
      </c>
      <c r="U16" s="108">
        <v>15</v>
      </c>
      <c r="V16" s="109">
        <v>48.300614496689867</v>
      </c>
      <c r="W16" s="16"/>
      <c r="X16" s="17"/>
      <c r="Y16" s="18"/>
    </row>
    <row r="17" spans="1:25" ht="75" x14ac:dyDescent="0.25">
      <c r="A17" s="122" t="s">
        <v>1282</v>
      </c>
      <c r="B17" s="154" t="s">
        <v>1247</v>
      </c>
      <c r="C17" s="125" t="s">
        <v>919</v>
      </c>
      <c r="D17" s="124">
        <v>3242</v>
      </c>
      <c r="E17" s="123" t="s">
        <v>162</v>
      </c>
      <c r="F17" s="125" t="s">
        <v>1249</v>
      </c>
      <c r="G17" s="125" t="s">
        <v>1283</v>
      </c>
      <c r="H17" s="126" t="s">
        <v>1284</v>
      </c>
      <c r="I17" s="127">
        <v>6000000</v>
      </c>
      <c r="J17" s="128">
        <v>500000</v>
      </c>
      <c r="K17" s="155">
        <v>36.674137291280147</v>
      </c>
      <c r="L17" s="129">
        <v>25.537068645640076</v>
      </c>
      <c r="M17" s="156">
        <v>0</v>
      </c>
      <c r="N17" s="106" t="s">
        <v>39</v>
      </c>
      <c r="O17" s="91" t="s">
        <v>39</v>
      </c>
      <c r="P17" s="91" t="s">
        <v>40</v>
      </c>
      <c r="Q17" s="107">
        <v>0</v>
      </c>
      <c r="R17" s="107">
        <v>25</v>
      </c>
      <c r="S17" s="107">
        <v>10</v>
      </c>
      <c r="T17" s="107">
        <v>25</v>
      </c>
      <c r="U17" s="108">
        <v>15</v>
      </c>
      <c r="V17" s="109">
        <v>40.537068645640076</v>
      </c>
      <c r="W17" s="16"/>
      <c r="X17" s="17"/>
      <c r="Y17" s="18"/>
    </row>
    <row r="18" spans="1:25" ht="45" x14ac:dyDescent="0.25">
      <c r="A18" s="122" t="s">
        <v>1285</v>
      </c>
      <c r="B18" s="154" t="s">
        <v>1247</v>
      </c>
      <c r="C18" s="125" t="s">
        <v>885</v>
      </c>
      <c r="D18" s="124">
        <v>2513</v>
      </c>
      <c r="E18" s="123" t="s">
        <v>162</v>
      </c>
      <c r="F18" s="125" t="s">
        <v>1249</v>
      </c>
      <c r="G18" s="125" t="s">
        <v>1286</v>
      </c>
      <c r="H18" s="126" t="s">
        <v>1287</v>
      </c>
      <c r="I18" s="127">
        <v>20000000</v>
      </c>
      <c r="J18" s="128">
        <v>500000</v>
      </c>
      <c r="K18" s="155">
        <v>59.154285714285713</v>
      </c>
      <c r="L18" s="129">
        <v>35.977142857142859</v>
      </c>
      <c r="M18" s="156">
        <v>0</v>
      </c>
      <c r="N18" s="106" t="s">
        <v>38</v>
      </c>
      <c r="O18" s="91" t="s">
        <v>39</v>
      </c>
      <c r="P18" s="91" t="s">
        <v>40</v>
      </c>
      <c r="Q18" s="107">
        <v>0</v>
      </c>
      <c r="R18" s="107">
        <v>0</v>
      </c>
      <c r="S18" s="107">
        <v>10</v>
      </c>
      <c r="T18" s="107">
        <v>25</v>
      </c>
      <c r="U18" s="108">
        <v>8.75</v>
      </c>
      <c r="V18" s="109">
        <v>44.727142857142859</v>
      </c>
      <c r="W18" s="16"/>
      <c r="X18" s="17"/>
      <c r="Y18" s="18"/>
    </row>
    <row r="19" spans="1:25" ht="45" x14ac:dyDescent="0.25">
      <c r="A19" s="122" t="s">
        <v>1288</v>
      </c>
      <c r="B19" s="154" t="s">
        <v>1247</v>
      </c>
      <c r="C19" s="125" t="s">
        <v>885</v>
      </c>
      <c r="D19" s="124">
        <v>3232</v>
      </c>
      <c r="E19" s="123" t="s">
        <v>162</v>
      </c>
      <c r="F19" s="125" t="s">
        <v>1249</v>
      </c>
      <c r="G19" s="125" t="s">
        <v>1289</v>
      </c>
      <c r="H19" s="126" t="s">
        <v>1290</v>
      </c>
      <c r="I19" s="127">
        <v>27050000</v>
      </c>
      <c r="J19" s="128">
        <v>500000</v>
      </c>
      <c r="K19" s="155">
        <v>38.870250031976539</v>
      </c>
      <c r="L19" s="129">
        <v>25.835125015988268</v>
      </c>
      <c r="M19" s="156">
        <v>0</v>
      </c>
      <c r="N19" s="106" t="s">
        <v>39</v>
      </c>
      <c r="O19" s="91" t="s">
        <v>39</v>
      </c>
      <c r="P19" s="91" t="s">
        <v>40</v>
      </c>
      <c r="Q19" s="107">
        <v>0</v>
      </c>
      <c r="R19" s="107">
        <v>25</v>
      </c>
      <c r="S19" s="107">
        <v>10</v>
      </c>
      <c r="T19" s="107">
        <v>25</v>
      </c>
      <c r="U19" s="108">
        <v>15</v>
      </c>
      <c r="V19" s="109">
        <v>40.835125015988268</v>
      </c>
      <c r="W19" s="16"/>
      <c r="X19" s="17"/>
      <c r="Y19" s="18"/>
    </row>
    <row r="20" spans="1:25" ht="60" x14ac:dyDescent="0.25">
      <c r="A20" s="122" t="s">
        <v>1291</v>
      </c>
      <c r="B20" s="154" t="s">
        <v>1247</v>
      </c>
      <c r="C20" s="125" t="s">
        <v>885</v>
      </c>
      <c r="D20" s="124">
        <v>3234</v>
      </c>
      <c r="E20" s="123" t="s">
        <v>162</v>
      </c>
      <c r="F20" s="125" t="s">
        <v>1249</v>
      </c>
      <c r="G20" s="125" t="s">
        <v>1292</v>
      </c>
      <c r="H20" s="126" t="s">
        <v>1293</v>
      </c>
      <c r="I20" s="127">
        <v>6500000</v>
      </c>
      <c r="J20" s="128">
        <v>500000</v>
      </c>
      <c r="K20" s="155">
        <v>50.877594473791135</v>
      </c>
      <c r="L20" s="129">
        <v>31.838797236895573</v>
      </c>
      <c r="M20" s="156">
        <v>0</v>
      </c>
      <c r="N20" s="106" t="s">
        <v>38</v>
      </c>
      <c r="O20" s="91" t="s">
        <v>39</v>
      </c>
      <c r="P20" s="91" t="s">
        <v>40</v>
      </c>
      <c r="Q20" s="107">
        <v>0</v>
      </c>
      <c r="R20" s="107">
        <v>0</v>
      </c>
      <c r="S20" s="107">
        <v>10</v>
      </c>
      <c r="T20" s="107">
        <v>25</v>
      </c>
      <c r="U20" s="108">
        <v>8.75</v>
      </c>
      <c r="V20" s="109">
        <v>40.588797236895573</v>
      </c>
      <c r="W20" s="16"/>
      <c r="X20" s="17"/>
      <c r="Y20" s="18"/>
    </row>
    <row r="21" spans="1:25" ht="60" x14ac:dyDescent="0.25">
      <c r="A21" s="122" t="s">
        <v>1294</v>
      </c>
      <c r="B21" s="154" t="s">
        <v>1247</v>
      </c>
      <c r="C21" s="125" t="s">
        <v>885</v>
      </c>
      <c r="D21" s="124">
        <v>3278</v>
      </c>
      <c r="E21" s="123" t="s">
        <v>162</v>
      </c>
      <c r="F21" s="125" t="s">
        <v>1249</v>
      </c>
      <c r="G21" s="125" t="s">
        <v>1295</v>
      </c>
      <c r="H21" s="126" t="s">
        <v>1296</v>
      </c>
      <c r="I21" s="127">
        <v>5000000</v>
      </c>
      <c r="J21" s="128">
        <v>500000</v>
      </c>
      <c r="K21" s="155">
        <v>43.83</v>
      </c>
      <c r="L21" s="129">
        <v>28.314999999999998</v>
      </c>
      <c r="M21" s="156">
        <v>0</v>
      </c>
      <c r="N21" s="106" t="s">
        <v>38</v>
      </c>
      <c r="O21" s="91" t="s">
        <v>39</v>
      </c>
      <c r="P21" s="91" t="s">
        <v>40</v>
      </c>
      <c r="Q21" s="107">
        <v>0</v>
      </c>
      <c r="R21" s="107">
        <v>0</v>
      </c>
      <c r="S21" s="107">
        <v>10</v>
      </c>
      <c r="T21" s="107">
        <v>25</v>
      </c>
      <c r="U21" s="108">
        <v>8.75</v>
      </c>
      <c r="V21" s="109">
        <v>37.064999999999998</v>
      </c>
      <c r="W21" s="16"/>
      <c r="X21" s="17"/>
      <c r="Y21" s="18"/>
    </row>
    <row r="22" spans="1:25" ht="45" x14ac:dyDescent="0.25">
      <c r="A22" s="122" t="s">
        <v>1297</v>
      </c>
      <c r="B22" s="154" t="s">
        <v>1247</v>
      </c>
      <c r="C22" s="125" t="s">
        <v>885</v>
      </c>
      <c r="D22" s="124">
        <v>3279</v>
      </c>
      <c r="E22" s="123" t="s">
        <v>162</v>
      </c>
      <c r="F22" s="125" t="s">
        <v>1249</v>
      </c>
      <c r="G22" s="125" t="s">
        <v>1298</v>
      </c>
      <c r="H22" s="126" t="s">
        <v>1299</v>
      </c>
      <c r="I22" s="127">
        <v>7500000</v>
      </c>
      <c r="J22" s="128">
        <v>500000</v>
      </c>
      <c r="K22" s="155">
        <v>37.440000000000005</v>
      </c>
      <c r="L22" s="129">
        <v>25.120000000000005</v>
      </c>
      <c r="M22" s="156">
        <v>0</v>
      </c>
      <c r="N22" s="106" t="s">
        <v>38</v>
      </c>
      <c r="O22" s="91" t="s">
        <v>39</v>
      </c>
      <c r="P22" s="91" t="s">
        <v>40</v>
      </c>
      <c r="Q22" s="107">
        <v>0</v>
      </c>
      <c r="R22" s="107">
        <v>0</v>
      </c>
      <c r="S22" s="107">
        <v>10</v>
      </c>
      <c r="T22" s="107">
        <v>25</v>
      </c>
      <c r="U22" s="108">
        <v>8.75</v>
      </c>
      <c r="V22" s="109">
        <v>33.870000000000005</v>
      </c>
      <c r="W22" s="16"/>
      <c r="X22" s="17"/>
      <c r="Y22" s="18"/>
    </row>
    <row r="23" spans="1:25" ht="60" x14ac:dyDescent="0.25">
      <c r="A23" s="122" t="s">
        <v>1300</v>
      </c>
      <c r="B23" s="154" t="s">
        <v>1247</v>
      </c>
      <c r="C23" s="39"/>
      <c r="D23" s="124">
        <v>3280</v>
      </c>
      <c r="E23" s="157" t="s">
        <v>162</v>
      </c>
      <c r="F23" s="125" t="s">
        <v>1249</v>
      </c>
      <c r="G23" s="125" t="s">
        <v>1301</v>
      </c>
      <c r="H23" s="126" t="s">
        <v>1302</v>
      </c>
      <c r="I23" s="127">
        <v>3500000</v>
      </c>
      <c r="J23" s="128">
        <v>500000</v>
      </c>
      <c r="K23" s="155">
        <v>65.230854605993343</v>
      </c>
      <c r="L23" s="129">
        <v>49.215427302996666</v>
      </c>
      <c r="M23" s="156">
        <v>0</v>
      </c>
      <c r="N23" s="106" t="s">
        <v>38</v>
      </c>
      <c r="O23" s="91" t="s">
        <v>39</v>
      </c>
      <c r="P23" s="91" t="s">
        <v>40</v>
      </c>
      <c r="Q23" s="107">
        <v>0</v>
      </c>
      <c r="R23" s="107">
        <v>0</v>
      </c>
      <c r="S23" s="107">
        <v>10</v>
      </c>
      <c r="T23" s="107">
        <v>25</v>
      </c>
      <c r="U23" s="108">
        <v>8.75</v>
      </c>
      <c r="V23" s="109">
        <v>57.965427302996666</v>
      </c>
      <c r="W23" s="16"/>
      <c r="X23" s="17"/>
      <c r="Y23" s="18"/>
    </row>
    <row r="24" spans="1:25" ht="45" x14ac:dyDescent="0.25">
      <c r="A24" s="122" t="s">
        <v>1303</v>
      </c>
      <c r="B24" s="154" t="s">
        <v>1247</v>
      </c>
      <c r="C24" s="39"/>
      <c r="D24" s="124">
        <v>3283</v>
      </c>
      <c r="E24" s="123" t="s">
        <v>162</v>
      </c>
      <c r="F24" s="125" t="s">
        <v>1249</v>
      </c>
      <c r="G24" s="125" t="s">
        <v>1280</v>
      </c>
      <c r="H24" s="126" t="s">
        <v>1304</v>
      </c>
      <c r="I24" s="127">
        <v>200000</v>
      </c>
      <c r="J24" s="128">
        <v>500000</v>
      </c>
      <c r="K24" s="155">
        <v>34.840000000000003</v>
      </c>
      <c r="L24" s="129">
        <v>27.62</v>
      </c>
      <c r="M24" s="156">
        <v>0</v>
      </c>
      <c r="N24" s="106" t="s">
        <v>38</v>
      </c>
      <c r="O24" s="91" t="s">
        <v>39</v>
      </c>
      <c r="P24" s="91" t="s">
        <v>40</v>
      </c>
      <c r="Q24" s="107">
        <v>0</v>
      </c>
      <c r="R24" s="107">
        <v>0</v>
      </c>
      <c r="S24" s="107">
        <v>10</v>
      </c>
      <c r="T24" s="107">
        <v>25</v>
      </c>
      <c r="U24" s="108">
        <v>8.75</v>
      </c>
      <c r="V24" s="109">
        <v>36.370000000000005</v>
      </c>
      <c r="W24" s="16"/>
      <c r="X24" s="17"/>
      <c r="Y24" s="18"/>
    </row>
    <row r="25" spans="1:25" x14ac:dyDescent="0.25">
      <c r="A25" s="39"/>
      <c r="B25" s="40"/>
      <c r="C25" s="39"/>
      <c r="D25" s="39"/>
      <c r="E25" s="39"/>
      <c r="F25" s="39"/>
      <c r="G25" s="39"/>
      <c r="H25" s="39"/>
      <c r="I25" s="39"/>
      <c r="J25" s="39"/>
      <c r="K25" s="39"/>
      <c r="L25" s="28"/>
      <c r="M25" s="28"/>
      <c r="N25" s="118"/>
      <c r="O25" s="111"/>
      <c r="P25" s="111"/>
      <c r="Q25" s="112"/>
      <c r="R25" s="112"/>
      <c r="S25" s="112"/>
      <c r="T25" s="112"/>
      <c r="U25" s="113"/>
      <c r="V25" s="114"/>
      <c r="W25" s="16"/>
      <c r="X25" s="115"/>
      <c r="Y25" s="116"/>
    </row>
  </sheetData>
  <mergeCells count="1">
    <mergeCell ref="N3:P3"/>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'[1]Aviation Project Instructions'!#REF!</xm:f>
          </x14:formula1>
          <xm:sqref>B6:B24 E6:E24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6"/>
  <sheetViews>
    <sheetView workbookViewId="0">
      <selection activeCell="I69" sqref="I69"/>
    </sheetView>
  </sheetViews>
  <sheetFormatPr defaultRowHeight="15" x14ac:dyDescent="0.25"/>
  <cols>
    <col min="1" max="1" width="10.5703125" customWidth="1"/>
    <col min="2" max="2" width="11.7109375" customWidth="1"/>
    <col min="3" max="3" width="9.42578125" customWidth="1"/>
    <col min="4" max="4" width="21.42578125" customWidth="1"/>
    <col min="5" max="5" width="18" customWidth="1"/>
    <col min="6" max="6" width="19.5703125" customWidth="1"/>
    <col min="7" max="7" width="44.85546875" customWidth="1"/>
    <col min="8" max="8" width="13.42578125" bestFit="1" customWidth="1"/>
    <col min="9" max="9" width="14" customWidth="1"/>
    <col min="10" max="10" width="12.42578125" customWidth="1"/>
    <col min="11" max="11" width="11.85546875" customWidth="1"/>
    <col min="12" max="12" width="18.42578125" customWidth="1"/>
    <col min="13" max="13" width="12.140625" customWidth="1"/>
  </cols>
  <sheetData>
    <row r="1" spans="1:26" x14ac:dyDescent="0.25">
      <c r="A1" s="3"/>
      <c r="B1" s="3"/>
      <c r="C1" s="3"/>
      <c r="D1" s="3"/>
      <c r="E1" s="3"/>
      <c r="F1" s="3"/>
      <c r="G1" s="3"/>
      <c r="H1" s="3"/>
      <c r="I1" s="3"/>
      <c r="J1" s="3"/>
      <c r="K1" s="3"/>
      <c r="L1" s="3"/>
      <c r="M1" s="3"/>
      <c r="N1" s="3"/>
      <c r="O1" s="3"/>
      <c r="P1" s="3"/>
      <c r="Q1" s="3"/>
      <c r="R1" s="3"/>
      <c r="S1" s="3"/>
      <c r="T1" s="3"/>
      <c r="U1" s="3"/>
      <c r="V1" s="3"/>
      <c r="W1" s="3"/>
      <c r="X1" s="3"/>
      <c r="Y1" s="3"/>
      <c r="Z1" s="3"/>
    </row>
    <row r="2" spans="1:26" ht="26.25" x14ac:dyDescent="0.4">
      <c r="A2" s="3"/>
      <c r="B2" s="2" t="s">
        <v>143</v>
      </c>
      <c r="C2" s="3"/>
      <c r="D2" s="3"/>
      <c r="E2" s="3"/>
      <c r="F2" s="3"/>
      <c r="G2" s="3"/>
      <c r="H2" s="3"/>
      <c r="I2" s="3"/>
      <c r="J2" s="3"/>
      <c r="K2" s="3"/>
      <c r="L2" s="3"/>
      <c r="M2" s="3"/>
      <c r="N2" s="199" t="s">
        <v>144</v>
      </c>
      <c r="O2" s="200"/>
      <c r="P2" s="200"/>
      <c r="Q2" s="200"/>
      <c r="R2" s="20"/>
      <c r="S2" s="24" t="s">
        <v>145</v>
      </c>
      <c r="T2" s="25"/>
      <c r="U2" s="3"/>
      <c r="V2" s="3"/>
      <c r="W2" s="3"/>
      <c r="X2" s="3"/>
      <c r="Y2" s="3"/>
      <c r="Z2" s="3"/>
    </row>
    <row r="3" spans="1:26" ht="15.75" thickBot="1" x14ac:dyDescent="0.3">
      <c r="A3" s="3"/>
      <c r="B3" s="3"/>
      <c r="C3" s="3"/>
      <c r="D3" s="3"/>
      <c r="E3" s="3"/>
      <c r="F3" s="3"/>
      <c r="G3" s="3"/>
      <c r="H3" s="3"/>
      <c r="I3" s="3"/>
      <c r="J3" s="3"/>
      <c r="K3" s="3"/>
      <c r="L3" s="3"/>
      <c r="M3" s="3"/>
      <c r="N3" s="3"/>
      <c r="O3" s="3"/>
      <c r="P3" s="3"/>
      <c r="Q3" s="3"/>
      <c r="R3" s="3"/>
      <c r="S3" s="3"/>
      <c r="T3" s="3"/>
      <c r="U3" s="3"/>
      <c r="V3" s="3"/>
      <c r="W3" s="3"/>
      <c r="X3" s="3"/>
      <c r="Y3" s="3"/>
      <c r="Z3" s="3"/>
    </row>
    <row r="4" spans="1:26" ht="296.25" x14ac:dyDescent="0.25">
      <c r="A4" s="26" t="s">
        <v>146</v>
      </c>
      <c r="B4" s="26" t="s">
        <v>9</v>
      </c>
      <c r="C4" s="26" t="s">
        <v>147</v>
      </c>
      <c r="D4" s="26" t="s">
        <v>148</v>
      </c>
      <c r="E4" s="26" t="s">
        <v>149</v>
      </c>
      <c r="F4" s="26" t="s">
        <v>150</v>
      </c>
      <c r="G4" s="26" t="s">
        <v>151</v>
      </c>
      <c r="H4" s="27" t="s">
        <v>152</v>
      </c>
      <c r="I4" s="28" t="s">
        <v>153</v>
      </c>
      <c r="J4" s="28" t="s">
        <v>154</v>
      </c>
      <c r="K4" s="29" t="s">
        <v>155</v>
      </c>
      <c r="L4" s="28" t="s">
        <v>156</v>
      </c>
      <c r="M4" s="28" t="s">
        <v>157</v>
      </c>
      <c r="N4" s="30" t="s">
        <v>18</v>
      </c>
      <c r="O4" s="31" t="s">
        <v>158</v>
      </c>
      <c r="P4" s="31" t="s">
        <v>159</v>
      </c>
      <c r="Q4" s="31" t="s">
        <v>21</v>
      </c>
      <c r="R4" s="32" t="s">
        <v>22</v>
      </c>
      <c r="S4" s="33" t="s">
        <v>23</v>
      </c>
      <c r="T4" s="33" t="s">
        <v>24</v>
      </c>
      <c r="U4" s="33" t="s">
        <v>25</v>
      </c>
      <c r="V4" s="34" t="s">
        <v>26</v>
      </c>
      <c r="W4" s="35" t="s">
        <v>160</v>
      </c>
      <c r="X4" s="36" t="s">
        <v>28</v>
      </c>
      <c r="Y4" s="37" t="s">
        <v>29</v>
      </c>
      <c r="Z4" s="38" t="s">
        <v>30</v>
      </c>
    </row>
    <row r="5" spans="1:26" ht="30.75" thickBot="1" x14ac:dyDescent="0.3">
      <c r="A5" s="39" t="s">
        <v>161</v>
      </c>
      <c r="B5" s="40" t="s">
        <v>162</v>
      </c>
      <c r="C5" s="39" t="s">
        <v>163</v>
      </c>
      <c r="D5" s="39" t="s">
        <v>164</v>
      </c>
      <c r="E5" s="39" t="s">
        <v>165</v>
      </c>
      <c r="F5" s="39" t="s">
        <v>166</v>
      </c>
      <c r="G5" s="39" t="s">
        <v>167</v>
      </c>
      <c r="H5" s="41">
        <v>99684000</v>
      </c>
      <c r="I5" s="28">
        <v>25.065120150417624</v>
      </c>
      <c r="J5" s="28">
        <v>20.26804301395666</v>
      </c>
      <c r="K5" s="29">
        <v>16.139877532416897</v>
      </c>
      <c r="L5" s="39" t="s">
        <v>37</v>
      </c>
      <c r="M5" s="39" t="s">
        <v>168</v>
      </c>
      <c r="N5" s="42">
        <v>0.54239766220618879</v>
      </c>
      <c r="O5" s="43" t="s">
        <v>39</v>
      </c>
      <c r="P5" s="42">
        <v>64.631610409244999</v>
      </c>
      <c r="Q5" s="44" t="s">
        <v>40</v>
      </c>
      <c r="R5" s="45">
        <v>17.5</v>
      </c>
      <c r="S5" s="46">
        <v>10</v>
      </c>
      <c r="T5" s="47">
        <v>15</v>
      </c>
      <c r="U5" s="46">
        <v>25</v>
      </c>
      <c r="V5" s="48">
        <v>16.875</v>
      </c>
      <c r="W5" s="49">
        <v>33.014877532416897</v>
      </c>
      <c r="X5" s="50"/>
      <c r="Y5" s="51"/>
      <c r="Z5" s="52"/>
    </row>
    <row r="6" spans="1:26" ht="30.75" thickBot="1" x14ac:dyDescent="0.3">
      <c r="A6" s="39" t="s">
        <v>169</v>
      </c>
      <c r="B6" s="40" t="s">
        <v>162</v>
      </c>
      <c r="C6" s="39" t="s">
        <v>170</v>
      </c>
      <c r="D6" s="39" t="s">
        <v>164</v>
      </c>
      <c r="E6" s="39" t="s">
        <v>166</v>
      </c>
      <c r="F6" s="39" t="s">
        <v>171</v>
      </c>
      <c r="G6" s="39" t="s">
        <v>167</v>
      </c>
      <c r="H6" s="41">
        <v>99260000</v>
      </c>
      <c r="I6" s="28">
        <v>27.925389196977903</v>
      </c>
      <c r="J6" s="28">
        <v>23.008799850762035</v>
      </c>
      <c r="K6" s="29">
        <v>18.146335246011581</v>
      </c>
      <c r="L6" s="39" t="s">
        <v>37</v>
      </c>
      <c r="M6" s="39" t="s">
        <v>168</v>
      </c>
      <c r="N6" s="42">
        <v>0.59062395055248618</v>
      </c>
      <c r="O6" s="43" t="s">
        <v>39</v>
      </c>
      <c r="P6" s="42">
        <v>75.979666963431001</v>
      </c>
      <c r="Q6" s="44" t="s">
        <v>40</v>
      </c>
      <c r="R6" s="45">
        <v>17.5</v>
      </c>
      <c r="S6" s="46">
        <v>10</v>
      </c>
      <c r="T6" s="47">
        <v>20</v>
      </c>
      <c r="U6" s="46">
        <v>25</v>
      </c>
      <c r="V6" s="48">
        <v>18.125</v>
      </c>
      <c r="W6" s="49">
        <v>36.271335246011581</v>
      </c>
      <c r="X6" s="50"/>
      <c r="Y6" s="51"/>
      <c r="Z6" s="52"/>
    </row>
    <row r="7" spans="1:26" ht="30.75" thickBot="1" x14ac:dyDescent="0.3">
      <c r="A7" s="39" t="s">
        <v>172</v>
      </c>
      <c r="B7" s="40" t="s">
        <v>162</v>
      </c>
      <c r="C7" s="39" t="s">
        <v>173</v>
      </c>
      <c r="D7" s="39" t="s">
        <v>174</v>
      </c>
      <c r="E7" s="39" t="s">
        <v>175</v>
      </c>
      <c r="F7" s="39" t="s">
        <v>176</v>
      </c>
      <c r="G7" s="39" t="s">
        <v>167</v>
      </c>
      <c r="H7" s="41">
        <v>76700000</v>
      </c>
      <c r="I7" s="28">
        <v>41.888965352610818</v>
      </c>
      <c r="J7" s="28">
        <v>30.180623944681287</v>
      </c>
      <c r="K7" s="29">
        <v>23.586260599015269</v>
      </c>
      <c r="L7" s="39" t="s">
        <v>37</v>
      </c>
      <c r="M7" s="39" t="s">
        <v>168</v>
      </c>
      <c r="N7" s="42">
        <v>0.87456283355594755</v>
      </c>
      <c r="O7" s="53" t="s">
        <v>38</v>
      </c>
      <c r="P7" s="42">
        <v>65.045459683511993</v>
      </c>
      <c r="Q7" s="44" t="s">
        <v>40</v>
      </c>
      <c r="R7" s="45">
        <v>25.25</v>
      </c>
      <c r="S7" s="46">
        <v>0</v>
      </c>
      <c r="T7" s="47">
        <v>15</v>
      </c>
      <c r="U7" s="46">
        <v>25</v>
      </c>
      <c r="V7" s="48">
        <v>16.3125</v>
      </c>
      <c r="W7" s="49">
        <v>39.898760599015269</v>
      </c>
      <c r="X7" s="28"/>
      <c r="Y7" s="28"/>
      <c r="Z7" s="28"/>
    </row>
    <row r="8" spans="1:26" ht="75.75" thickBot="1" x14ac:dyDescent="0.3">
      <c r="A8" s="39" t="s">
        <v>177</v>
      </c>
      <c r="B8" s="40" t="s">
        <v>162</v>
      </c>
      <c r="C8" s="39" t="s">
        <v>178</v>
      </c>
      <c r="D8" s="39" t="s">
        <v>179</v>
      </c>
      <c r="E8" s="39" t="s">
        <v>180</v>
      </c>
      <c r="F8" s="39" t="s">
        <v>175</v>
      </c>
      <c r="G8" s="39" t="s">
        <v>181</v>
      </c>
      <c r="H8" s="41">
        <v>107160000</v>
      </c>
      <c r="I8" s="28">
        <v>17.029301942074316</v>
      </c>
      <c r="J8" s="28">
        <v>14.486247984681444</v>
      </c>
      <c r="K8" s="29">
        <v>10.325955148490296</v>
      </c>
      <c r="L8" s="39" t="s">
        <v>182</v>
      </c>
      <c r="M8" s="39" t="s">
        <v>183</v>
      </c>
      <c r="N8" s="54">
        <v>0.32971804886371631</v>
      </c>
      <c r="O8" s="53" t="s">
        <v>38</v>
      </c>
      <c r="P8" s="54">
        <v>39.959797717256997</v>
      </c>
      <c r="Q8" s="44" t="s">
        <v>40</v>
      </c>
      <c r="R8" s="45">
        <v>8.25</v>
      </c>
      <c r="S8" s="46">
        <v>0</v>
      </c>
      <c r="T8" s="47">
        <v>7.5</v>
      </c>
      <c r="U8" s="46">
        <v>25</v>
      </c>
      <c r="V8" s="48">
        <v>10.1875</v>
      </c>
      <c r="W8" s="49">
        <v>20.513455148490294</v>
      </c>
      <c r="X8" s="28"/>
      <c r="Y8" s="28"/>
      <c r="Z8" s="28"/>
    </row>
    <row r="9" spans="1:26" ht="45.75" thickBot="1" x14ac:dyDescent="0.3">
      <c r="A9" s="39" t="s">
        <v>184</v>
      </c>
      <c r="B9" s="40" t="s">
        <v>82</v>
      </c>
      <c r="C9" s="39" t="s">
        <v>185</v>
      </c>
      <c r="D9" s="39" t="s">
        <v>186</v>
      </c>
      <c r="E9" s="39" t="s">
        <v>187</v>
      </c>
      <c r="F9" s="39" t="s">
        <v>188</v>
      </c>
      <c r="G9" s="39" t="s">
        <v>189</v>
      </c>
      <c r="H9" s="41">
        <v>102789000</v>
      </c>
      <c r="I9" s="28" t="s">
        <v>190</v>
      </c>
      <c r="J9" s="28">
        <v>31.894445207489404</v>
      </c>
      <c r="K9" s="29">
        <v>18.303207838080343</v>
      </c>
      <c r="L9" s="39" t="s">
        <v>125</v>
      </c>
      <c r="M9" s="39" t="s">
        <v>191</v>
      </c>
      <c r="N9" s="42">
        <v>0.66805959786968705</v>
      </c>
      <c r="O9" s="53" t="s">
        <v>38</v>
      </c>
      <c r="P9" s="42">
        <v>39.382583604440995</v>
      </c>
      <c r="Q9" s="44" t="s">
        <v>40</v>
      </c>
      <c r="R9" s="45">
        <v>17.5</v>
      </c>
      <c r="S9" s="46">
        <v>0</v>
      </c>
      <c r="T9" s="47">
        <v>7.5</v>
      </c>
      <c r="U9" s="46">
        <v>25</v>
      </c>
      <c r="V9" s="48">
        <v>12.5</v>
      </c>
      <c r="W9" s="49">
        <v>30.803207838080343</v>
      </c>
      <c r="X9" s="28"/>
      <c r="Y9" s="28"/>
      <c r="Z9" s="28"/>
    </row>
    <row r="10" spans="1:26" ht="75.75" thickBot="1" x14ac:dyDescent="0.3">
      <c r="A10" s="39" t="s">
        <v>192</v>
      </c>
      <c r="B10" s="40" t="s">
        <v>162</v>
      </c>
      <c r="C10" s="39" t="s">
        <v>185</v>
      </c>
      <c r="D10" s="39" t="s">
        <v>193</v>
      </c>
      <c r="E10" s="39" t="s">
        <v>194</v>
      </c>
      <c r="F10" s="39" t="s">
        <v>195</v>
      </c>
      <c r="G10" s="39" t="s">
        <v>196</v>
      </c>
      <c r="H10" s="41">
        <v>47538000</v>
      </c>
      <c r="I10" s="28">
        <v>23.459653474670279</v>
      </c>
      <c r="J10" s="28">
        <v>19.094887338927137</v>
      </c>
      <c r="K10" s="29">
        <v>14.336024545809536</v>
      </c>
      <c r="L10" s="39" t="s">
        <v>197</v>
      </c>
      <c r="M10" s="39" t="s">
        <v>198</v>
      </c>
      <c r="N10" s="54">
        <v>0.63660570135031136</v>
      </c>
      <c r="O10" s="53" t="s">
        <v>38</v>
      </c>
      <c r="P10" s="54">
        <v>27.231875960057998</v>
      </c>
      <c r="Q10" s="44" t="s">
        <v>40</v>
      </c>
      <c r="R10" s="45">
        <v>17.5</v>
      </c>
      <c r="S10" s="46">
        <v>0</v>
      </c>
      <c r="T10" s="47">
        <v>0</v>
      </c>
      <c r="U10" s="46">
        <v>25</v>
      </c>
      <c r="V10" s="48">
        <v>10.625</v>
      </c>
      <c r="W10" s="49">
        <v>24.961024545809536</v>
      </c>
      <c r="X10" s="28"/>
      <c r="Y10" s="28"/>
      <c r="Z10" s="28"/>
    </row>
    <row r="11" spans="1:26" ht="60.75" thickBot="1" x14ac:dyDescent="0.3">
      <c r="A11" s="39" t="s">
        <v>199</v>
      </c>
      <c r="B11" s="40" t="s">
        <v>162</v>
      </c>
      <c r="C11" s="39" t="s">
        <v>200</v>
      </c>
      <c r="D11" s="39" t="s">
        <v>201</v>
      </c>
      <c r="E11" s="39" t="s">
        <v>202</v>
      </c>
      <c r="F11" s="39" t="s">
        <v>203</v>
      </c>
      <c r="G11" s="39" t="s">
        <v>204</v>
      </c>
      <c r="H11" s="41">
        <v>40844000</v>
      </c>
      <c r="I11" s="28">
        <v>10.425050687155675</v>
      </c>
      <c r="J11" s="28">
        <v>11.752916118659146</v>
      </c>
      <c r="K11" s="29">
        <v>8.440629090593097</v>
      </c>
      <c r="L11" s="39" t="s">
        <v>182</v>
      </c>
      <c r="M11" s="39" t="s">
        <v>205</v>
      </c>
      <c r="N11" s="42">
        <v>0.23873490064516131</v>
      </c>
      <c r="O11" s="53" t="s">
        <v>38</v>
      </c>
      <c r="P11" s="42">
        <v>52.319501303289002</v>
      </c>
      <c r="Q11" s="44" t="s">
        <v>40</v>
      </c>
      <c r="R11" s="45">
        <v>0</v>
      </c>
      <c r="S11" s="46">
        <v>0</v>
      </c>
      <c r="T11" s="47">
        <v>15</v>
      </c>
      <c r="U11" s="46">
        <v>25</v>
      </c>
      <c r="V11" s="48">
        <v>10</v>
      </c>
      <c r="W11" s="49">
        <v>18.440629090593099</v>
      </c>
      <c r="X11" s="28"/>
      <c r="Y11" s="28"/>
      <c r="Z11" s="28"/>
    </row>
    <row r="12" spans="1:26" ht="60.75" thickBot="1" x14ac:dyDescent="0.3">
      <c r="A12" s="39" t="s">
        <v>206</v>
      </c>
      <c r="B12" s="40" t="s">
        <v>162</v>
      </c>
      <c r="C12" s="39" t="s">
        <v>207</v>
      </c>
      <c r="D12" s="39" t="s">
        <v>201</v>
      </c>
      <c r="E12" s="39" t="s">
        <v>208</v>
      </c>
      <c r="F12" s="39" t="s">
        <v>209</v>
      </c>
      <c r="G12" s="39" t="s">
        <v>210</v>
      </c>
      <c r="H12" s="41">
        <v>33306000</v>
      </c>
      <c r="I12" s="28">
        <v>15.280341919521682</v>
      </c>
      <c r="J12" s="28">
        <v>16.796743635732263</v>
      </c>
      <c r="K12" s="29">
        <v>12.367029426804709</v>
      </c>
      <c r="L12" s="39" t="s">
        <v>182</v>
      </c>
      <c r="M12" s="39" t="s">
        <v>205</v>
      </c>
      <c r="N12" s="42">
        <v>0.3801966885806452</v>
      </c>
      <c r="O12" s="53" t="s">
        <v>38</v>
      </c>
      <c r="P12" s="42">
        <v>73.198309986944992</v>
      </c>
      <c r="Q12" s="44" t="s">
        <v>40</v>
      </c>
      <c r="R12" s="45">
        <v>8.25</v>
      </c>
      <c r="S12" s="46">
        <v>0</v>
      </c>
      <c r="T12" s="47">
        <v>20</v>
      </c>
      <c r="U12" s="46">
        <v>25</v>
      </c>
      <c r="V12" s="48">
        <v>13.3125</v>
      </c>
      <c r="W12" s="49">
        <v>25.679529426804709</v>
      </c>
      <c r="X12" s="28"/>
      <c r="Y12" s="28"/>
      <c r="Z12" s="28"/>
    </row>
    <row r="13" spans="1:26" ht="30.75" thickBot="1" x14ac:dyDescent="0.3">
      <c r="A13" s="39" t="s">
        <v>211</v>
      </c>
      <c r="B13" s="40" t="s">
        <v>162</v>
      </c>
      <c r="C13" s="39" t="s">
        <v>212</v>
      </c>
      <c r="D13" s="39" t="s">
        <v>213</v>
      </c>
      <c r="E13" s="39" t="s">
        <v>214</v>
      </c>
      <c r="F13" s="39" t="s">
        <v>215</v>
      </c>
      <c r="G13" s="39" t="s">
        <v>216</v>
      </c>
      <c r="H13" s="41">
        <v>21000000</v>
      </c>
      <c r="I13" s="28">
        <v>16.310396575749145</v>
      </c>
      <c r="J13" s="28">
        <v>17.636223114630358</v>
      </c>
      <c r="K13" s="29">
        <v>12.091749694747209</v>
      </c>
      <c r="L13" s="39" t="s">
        <v>182</v>
      </c>
      <c r="M13" s="39" t="s">
        <v>217</v>
      </c>
      <c r="N13" s="42">
        <v>0.51494767137438402</v>
      </c>
      <c r="O13" s="53" t="s">
        <v>38</v>
      </c>
      <c r="P13" s="42">
        <v>51.776540368146001</v>
      </c>
      <c r="Q13" s="44" t="s">
        <v>40</v>
      </c>
      <c r="R13" s="45">
        <v>17.5</v>
      </c>
      <c r="S13" s="46">
        <v>0</v>
      </c>
      <c r="T13" s="47">
        <v>15</v>
      </c>
      <c r="U13" s="46">
        <v>25</v>
      </c>
      <c r="V13" s="48">
        <v>14.375</v>
      </c>
      <c r="W13" s="49">
        <v>26.466749694747207</v>
      </c>
      <c r="X13" s="28"/>
      <c r="Y13" s="28"/>
      <c r="Z13" s="28"/>
    </row>
    <row r="14" spans="1:26" ht="45.75" thickBot="1" x14ac:dyDescent="0.3">
      <c r="A14" s="39" t="s">
        <v>218</v>
      </c>
      <c r="B14" s="40" t="s">
        <v>162</v>
      </c>
      <c r="C14" s="39" t="s">
        <v>219</v>
      </c>
      <c r="D14" s="39" t="s">
        <v>213</v>
      </c>
      <c r="E14" s="39" t="s">
        <v>215</v>
      </c>
      <c r="F14" s="39" t="s">
        <v>220</v>
      </c>
      <c r="G14" s="39" t="s">
        <v>216</v>
      </c>
      <c r="H14" s="41">
        <v>49000000</v>
      </c>
      <c r="I14" s="28">
        <v>7.0007825618281379</v>
      </c>
      <c r="J14" s="28">
        <v>8.9932479391036608</v>
      </c>
      <c r="K14" s="29">
        <v>6.0728084705412293</v>
      </c>
      <c r="L14" s="39" t="s">
        <v>182</v>
      </c>
      <c r="M14" s="39" t="s">
        <v>217</v>
      </c>
      <c r="N14" s="42">
        <v>0.11563274786747733</v>
      </c>
      <c r="O14" s="53" t="s">
        <v>38</v>
      </c>
      <c r="P14" s="42">
        <v>45.418301898915004</v>
      </c>
      <c r="Q14" s="44" t="s">
        <v>40</v>
      </c>
      <c r="R14" s="45">
        <v>0</v>
      </c>
      <c r="S14" s="46">
        <v>0</v>
      </c>
      <c r="T14" s="47">
        <v>7.5</v>
      </c>
      <c r="U14" s="46">
        <v>25</v>
      </c>
      <c r="V14" s="48">
        <v>8.125</v>
      </c>
      <c r="W14" s="49">
        <v>14.197808470541229</v>
      </c>
      <c r="X14" s="28"/>
      <c r="Y14" s="28"/>
      <c r="Z14" s="28"/>
    </row>
    <row r="15" spans="1:26" ht="60.75" thickBot="1" x14ac:dyDescent="0.3">
      <c r="A15" s="39" t="s">
        <v>221</v>
      </c>
      <c r="B15" s="40" t="s">
        <v>162</v>
      </c>
      <c r="C15" s="39" t="s">
        <v>222</v>
      </c>
      <c r="D15" s="39" t="s">
        <v>213</v>
      </c>
      <c r="E15" s="39" t="s">
        <v>223</v>
      </c>
      <c r="F15" s="39" t="s">
        <v>224</v>
      </c>
      <c r="G15" s="39" t="s">
        <v>216</v>
      </c>
      <c r="H15" s="41">
        <v>42900000</v>
      </c>
      <c r="I15" s="28">
        <v>18.761853829728086</v>
      </c>
      <c r="J15" s="28">
        <v>18.053547058504712</v>
      </c>
      <c r="K15" s="29">
        <v>13.114355321433441</v>
      </c>
      <c r="L15" s="39" t="s">
        <v>197</v>
      </c>
      <c r="M15" s="39" t="s">
        <v>198</v>
      </c>
      <c r="N15" s="54">
        <v>0.53559159541850365</v>
      </c>
      <c r="O15" s="53" t="s">
        <v>38</v>
      </c>
      <c r="P15" s="54">
        <v>59.359995236816999</v>
      </c>
      <c r="Q15" s="44" t="s">
        <v>40</v>
      </c>
      <c r="R15" s="45">
        <v>17.5</v>
      </c>
      <c r="S15" s="46">
        <v>0</v>
      </c>
      <c r="T15" s="47">
        <v>15</v>
      </c>
      <c r="U15" s="46">
        <v>25</v>
      </c>
      <c r="V15" s="48">
        <v>14.375</v>
      </c>
      <c r="W15" s="49">
        <v>27.489355321433443</v>
      </c>
      <c r="X15" s="28"/>
      <c r="Y15" s="28"/>
      <c r="Z15" s="28"/>
    </row>
    <row r="16" spans="1:26" ht="30.75" thickBot="1" x14ac:dyDescent="0.3">
      <c r="A16" s="39" t="s">
        <v>225</v>
      </c>
      <c r="B16" s="40" t="s">
        <v>162</v>
      </c>
      <c r="C16" s="39" t="s">
        <v>226</v>
      </c>
      <c r="D16" s="39" t="s">
        <v>213</v>
      </c>
      <c r="E16" s="39" t="s">
        <v>227</v>
      </c>
      <c r="F16" s="39" t="s">
        <v>228</v>
      </c>
      <c r="G16" s="39" t="s">
        <v>216</v>
      </c>
      <c r="H16" s="41">
        <v>30200000</v>
      </c>
      <c r="I16" s="28">
        <v>19.389862992732258</v>
      </c>
      <c r="J16" s="28">
        <v>18.035779961704229</v>
      </c>
      <c r="K16" s="29">
        <v>12.603224047707059</v>
      </c>
      <c r="L16" s="39" t="s">
        <v>125</v>
      </c>
      <c r="M16" s="39" t="s">
        <v>191</v>
      </c>
      <c r="N16" s="42">
        <v>0.48281939861810103</v>
      </c>
      <c r="O16" s="53" t="s">
        <v>38</v>
      </c>
      <c r="P16" s="42">
        <v>46.101637538516997</v>
      </c>
      <c r="Q16" s="44" t="s">
        <v>40</v>
      </c>
      <c r="R16" s="45">
        <v>8.25</v>
      </c>
      <c r="S16" s="46">
        <v>0</v>
      </c>
      <c r="T16" s="47">
        <v>7.5</v>
      </c>
      <c r="U16" s="46">
        <v>25</v>
      </c>
      <c r="V16" s="48">
        <v>10.1875</v>
      </c>
      <c r="W16" s="49">
        <v>22.790724047707059</v>
      </c>
      <c r="X16" s="28"/>
      <c r="Y16" s="28"/>
      <c r="Z16" s="28"/>
    </row>
    <row r="17" spans="1:26" ht="30.75" thickBot="1" x14ac:dyDescent="0.3">
      <c r="A17" s="39" t="s">
        <v>229</v>
      </c>
      <c r="B17" s="40" t="s">
        <v>162</v>
      </c>
      <c r="C17" s="39" t="s">
        <v>230</v>
      </c>
      <c r="D17" s="39" t="s">
        <v>213</v>
      </c>
      <c r="E17" s="39" t="s">
        <v>228</v>
      </c>
      <c r="F17" s="39" t="s">
        <v>231</v>
      </c>
      <c r="G17" s="39" t="s">
        <v>216</v>
      </c>
      <c r="H17" s="41">
        <v>188600000</v>
      </c>
      <c r="I17" s="28">
        <v>12.210230290995948</v>
      </c>
      <c r="J17" s="28">
        <v>13.770190357146477</v>
      </c>
      <c r="K17" s="29">
        <v>9.4624519088614818</v>
      </c>
      <c r="L17" s="39" t="s">
        <v>182</v>
      </c>
      <c r="M17" s="39" t="s">
        <v>205</v>
      </c>
      <c r="N17" s="42">
        <v>0.3393669895672925</v>
      </c>
      <c r="O17" s="53" t="s">
        <v>38</v>
      </c>
      <c r="P17" s="42">
        <v>49.622405113214995</v>
      </c>
      <c r="Q17" s="44" t="s">
        <v>40</v>
      </c>
      <c r="R17" s="45">
        <v>8.25</v>
      </c>
      <c r="S17" s="46">
        <v>0</v>
      </c>
      <c r="T17" s="47">
        <v>7.5</v>
      </c>
      <c r="U17" s="46">
        <v>25</v>
      </c>
      <c r="V17" s="48">
        <v>10.1875</v>
      </c>
      <c r="W17" s="49">
        <v>19.649951908861482</v>
      </c>
      <c r="X17" s="28"/>
      <c r="Y17" s="28"/>
      <c r="Z17" s="28"/>
    </row>
    <row r="18" spans="1:26" ht="30.75" thickBot="1" x14ac:dyDescent="0.3">
      <c r="A18" s="39" t="s">
        <v>232</v>
      </c>
      <c r="B18" s="40" t="s">
        <v>162</v>
      </c>
      <c r="C18" s="39" t="s">
        <v>233</v>
      </c>
      <c r="D18" s="39" t="s">
        <v>213</v>
      </c>
      <c r="E18" s="39" t="s">
        <v>234</v>
      </c>
      <c r="F18" s="39" t="s">
        <v>214</v>
      </c>
      <c r="G18" s="39" t="s">
        <v>216</v>
      </c>
      <c r="H18" s="41">
        <v>141554000</v>
      </c>
      <c r="I18" s="28">
        <v>9.6583095802490195</v>
      </c>
      <c r="J18" s="28">
        <v>11.328771565370452</v>
      </c>
      <c r="K18" s="29">
        <v>8.1223571248759416</v>
      </c>
      <c r="L18" s="39" t="s">
        <v>182</v>
      </c>
      <c r="M18" s="39" t="s">
        <v>217</v>
      </c>
      <c r="N18" s="42">
        <v>0.20020676069817014</v>
      </c>
      <c r="O18" s="53" t="s">
        <v>38</v>
      </c>
      <c r="P18" s="42">
        <v>54.684274568978992</v>
      </c>
      <c r="Q18" s="44" t="s">
        <v>40</v>
      </c>
      <c r="R18" s="45">
        <v>0</v>
      </c>
      <c r="S18" s="46">
        <v>0</v>
      </c>
      <c r="T18" s="47">
        <v>15</v>
      </c>
      <c r="U18" s="46">
        <v>25</v>
      </c>
      <c r="V18" s="48">
        <v>10</v>
      </c>
      <c r="W18" s="49">
        <v>18.12235712487594</v>
      </c>
      <c r="X18" s="28"/>
      <c r="Y18" s="28"/>
      <c r="Z18" s="28"/>
    </row>
    <row r="19" spans="1:26" ht="30.75" thickBot="1" x14ac:dyDescent="0.3">
      <c r="A19" s="39" t="s">
        <v>235</v>
      </c>
      <c r="B19" s="40" t="s">
        <v>35</v>
      </c>
      <c r="C19" s="39" t="s">
        <v>236</v>
      </c>
      <c r="D19" s="39" t="s">
        <v>237</v>
      </c>
      <c r="E19" s="39" t="s">
        <v>238</v>
      </c>
      <c r="F19" s="39" t="s">
        <v>185</v>
      </c>
      <c r="G19" s="39" t="s">
        <v>239</v>
      </c>
      <c r="H19" s="41">
        <v>10386000</v>
      </c>
      <c r="I19" s="28" t="s">
        <v>190</v>
      </c>
      <c r="J19" s="28" t="s">
        <v>190</v>
      </c>
      <c r="K19" s="29">
        <v>6.0587766197102502</v>
      </c>
      <c r="L19" s="39" t="s">
        <v>142</v>
      </c>
      <c r="M19" s="39" t="s">
        <v>168</v>
      </c>
      <c r="N19" s="42">
        <v>0.15386263832837915</v>
      </c>
      <c r="O19" s="53" t="s">
        <v>38</v>
      </c>
      <c r="P19" s="42">
        <v>40.197526875297001</v>
      </c>
      <c r="Q19" s="44" t="s">
        <v>40</v>
      </c>
      <c r="R19" s="45">
        <v>0</v>
      </c>
      <c r="S19" s="46">
        <v>0</v>
      </c>
      <c r="T19" s="47">
        <v>7.5</v>
      </c>
      <c r="U19" s="46">
        <v>25</v>
      </c>
      <c r="V19" s="48">
        <v>8.125</v>
      </c>
      <c r="W19" s="49">
        <v>14.183776619710251</v>
      </c>
      <c r="X19" s="28"/>
      <c r="Y19" s="28"/>
      <c r="Z19" s="28"/>
    </row>
    <row r="20" spans="1:26" ht="45.75" thickBot="1" x14ac:dyDescent="0.3">
      <c r="A20" s="39" t="s">
        <v>240</v>
      </c>
      <c r="B20" s="40" t="s">
        <v>82</v>
      </c>
      <c r="C20" s="39" t="s">
        <v>241</v>
      </c>
      <c r="D20" s="39" t="s">
        <v>242</v>
      </c>
      <c r="E20" s="39" t="s">
        <v>243</v>
      </c>
      <c r="F20" s="39" t="s">
        <v>244</v>
      </c>
      <c r="G20" s="39" t="s">
        <v>245</v>
      </c>
      <c r="H20" s="41">
        <v>9576000</v>
      </c>
      <c r="I20" s="28" t="s">
        <v>190</v>
      </c>
      <c r="J20" s="28">
        <v>11.931682057287752</v>
      </c>
      <c r="K20" s="29">
        <v>9.5269948505870072</v>
      </c>
      <c r="L20" s="39" t="s">
        <v>122</v>
      </c>
      <c r="M20" s="39" t="s">
        <v>246</v>
      </c>
      <c r="N20" s="42">
        <v>0.27570700087802552</v>
      </c>
      <c r="O20" s="53" t="s">
        <v>38</v>
      </c>
      <c r="P20" s="42">
        <v>47.622958824506995</v>
      </c>
      <c r="Q20" s="44" t="s">
        <v>40</v>
      </c>
      <c r="R20" s="45">
        <v>0</v>
      </c>
      <c r="S20" s="46">
        <v>0</v>
      </c>
      <c r="T20" s="47">
        <v>7.5</v>
      </c>
      <c r="U20" s="46">
        <v>25</v>
      </c>
      <c r="V20" s="48">
        <v>8.125</v>
      </c>
      <c r="W20" s="49">
        <v>17.651994850587009</v>
      </c>
      <c r="X20" s="28"/>
      <c r="Y20" s="28"/>
      <c r="Z20" s="28"/>
    </row>
    <row r="21" spans="1:26" ht="45.75" thickBot="1" x14ac:dyDescent="0.3">
      <c r="A21" s="39" t="s">
        <v>240</v>
      </c>
      <c r="B21" s="40" t="s">
        <v>82</v>
      </c>
      <c r="C21" s="39" t="s">
        <v>241</v>
      </c>
      <c r="D21" s="39" t="s">
        <v>242</v>
      </c>
      <c r="E21" s="39" t="s">
        <v>243</v>
      </c>
      <c r="F21" s="39" t="s">
        <v>244</v>
      </c>
      <c r="G21" s="39" t="s">
        <v>245</v>
      </c>
      <c r="H21" s="41">
        <v>9576000</v>
      </c>
      <c r="I21" s="28" t="s">
        <v>190</v>
      </c>
      <c r="J21" s="28">
        <v>11.931682057287752</v>
      </c>
      <c r="K21" s="29">
        <v>9.5269948505870072</v>
      </c>
      <c r="L21" s="39" t="s">
        <v>122</v>
      </c>
      <c r="M21" s="39" t="s">
        <v>246</v>
      </c>
      <c r="N21" s="54">
        <v>0.27570700087802552</v>
      </c>
      <c r="O21" s="53" t="s">
        <v>38</v>
      </c>
      <c r="P21" s="54">
        <v>47.622958824506995</v>
      </c>
      <c r="Q21" s="44" t="s">
        <v>40</v>
      </c>
      <c r="R21" s="45">
        <v>0</v>
      </c>
      <c r="S21" s="46">
        <v>0</v>
      </c>
      <c r="T21" s="47">
        <v>7.5</v>
      </c>
      <c r="U21" s="46">
        <v>25</v>
      </c>
      <c r="V21" s="48">
        <v>8.125</v>
      </c>
      <c r="W21" s="49">
        <v>17.651994850587009</v>
      </c>
      <c r="X21" s="28"/>
      <c r="Y21" s="28"/>
      <c r="Z21" s="28"/>
    </row>
    <row r="22" spans="1:26" ht="60.75" thickBot="1" x14ac:dyDescent="0.3">
      <c r="A22" s="39" t="s">
        <v>247</v>
      </c>
      <c r="B22" s="40" t="s">
        <v>35</v>
      </c>
      <c r="C22" s="39" t="s">
        <v>248</v>
      </c>
      <c r="D22" s="39" t="s">
        <v>249</v>
      </c>
      <c r="E22" s="39" t="s">
        <v>250</v>
      </c>
      <c r="F22" s="39" t="s">
        <v>251</v>
      </c>
      <c r="G22" s="39" t="s">
        <v>252</v>
      </c>
      <c r="H22" s="41">
        <v>26240000</v>
      </c>
      <c r="I22" s="28" t="s">
        <v>190</v>
      </c>
      <c r="J22" s="28" t="s">
        <v>190</v>
      </c>
      <c r="K22" s="29">
        <v>22.353020818529362</v>
      </c>
      <c r="L22" s="39" t="s">
        <v>37</v>
      </c>
      <c r="M22" s="39" t="s">
        <v>168</v>
      </c>
      <c r="N22" s="42">
        <v>1.1101256044303798</v>
      </c>
      <c r="O22" s="53" t="s">
        <v>39</v>
      </c>
      <c r="P22" s="42">
        <v>69.805597708769994</v>
      </c>
      <c r="Q22" s="44" t="s">
        <v>40</v>
      </c>
      <c r="R22" s="45">
        <v>35</v>
      </c>
      <c r="S22" s="46">
        <v>10</v>
      </c>
      <c r="T22" s="47">
        <v>20</v>
      </c>
      <c r="U22" s="46">
        <v>25</v>
      </c>
      <c r="V22" s="48">
        <v>22.5</v>
      </c>
      <c r="W22" s="49">
        <v>44.853020818529359</v>
      </c>
      <c r="X22" s="28"/>
      <c r="Y22" s="28"/>
      <c r="Z22" s="28"/>
    </row>
    <row r="23" spans="1:26" ht="60.75" thickBot="1" x14ac:dyDescent="0.3">
      <c r="A23" s="39" t="s">
        <v>253</v>
      </c>
      <c r="B23" s="40" t="s">
        <v>82</v>
      </c>
      <c r="C23" s="39" t="s">
        <v>254</v>
      </c>
      <c r="D23" s="39" t="s">
        <v>255</v>
      </c>
      <c r="E23" s="39" t="s">
        <v>256</v>
      </c>
      <c r="F23" s="39" t="s">
        <v>257</v>
      </c>
      <c r="G23" s="39" t="s">
        <v>258</v>
      </c>
      <c r="H23" s="41">
        <v>39375000</v>
      </c>
      <c r="I23" s="28" t="s">
        <v>190</v>
      </c>
      <c r="J23" s="28">
        <v>18.233610741571304</v>
      </c>
      <c r="K23" s="29">
        <v>14.889321476420184</v>
      </c>
      <c r="L23" s="39" t="s">
        <v>142</v>
      </c>
      <c r="M23" s="39" t="s">
        <v>191</v>
      </c>
      <c r="N23" s="42">
        <v>0.66609614039534726</v>
      </c>
      <c r="O23" s="53" t="s">
        <v>38</v>
      </c>
      <c r="P23" s="42">
        <v>59.186665838156998</v>
      </c>
      <c r="Q23" s="44" t="s">
        <v>40</v>
      </c>
      <c r="R23" s="45">
        <v>17.5</v>
      </c>
      <c r="S23" s="46">
        <v>0</v>
      </c>
      <c r="T23" s="47">
        <v>15</v>
      </c>
      <c r="U23" s="46">
        <v>25</v>
      </c>
      <c r="V23" s="48">
        <v>14.375</v>
      </c>
      <c r="W23" s="49">
        <v>29.264321476420186</v>
      </c>
      <c r="X23" s="28"/>
      <c r="Y23" s="28"/>
      <c r="Z23" s="28"/>
    </row>
    <row r="24" spans="1:26" ht="60.75" thickBot="1" x14ac:dyDescent="0.3">
      <c r="A24" s="39" t="s">
        <v>259</v>
      </c>
      <c r="B24" s="40" t="s">
        <v>82</v>
      </c>
      <c r="C24" s="39" t="s">
        <v>260</v>
      </c>
      <c r="D24" s="39" t="s">
        <v>261</v>
      </c>
      <c r="E24" s="39" t="s">
        <v>262</v>
      </c>
      <c r="F24" s="39" t="s">
        <v>263</v>
      </c>
      <c r="G24" s="39" t="s">
        <v>264</v>
      </c>
      <c r="H24" s="41">
        <v>56925000</v>
      </c>
      <c r="I24" s="28" t="s">
        <v>190</v>
      </c>
      <c r="J24" s="28">
        <v>10.444258460085123</v>
      </c>
      <c r="K24" s="29">
        <v>8.0789653775296273</v>
      </c>
      <c r="L24" s="39" t="s">
        <v>142</v>
      </c>
      <c r="M24" s="39" t="s">
        <v>265</v>
      </c>
      <c r="N24" s="42">
        <v>0.15655527150294382</v>
      </c>
      <c r="O24" s="53" t="s">
        <v>38</v>
      </c>
      <c r="P24" s="42">
        <v>60.061735795742997</v>
      </c>
      <c r="Q24" s="44" t="s">
        <v>40</v>
      </c>
      <c r="R24" s="45">
        <v>0</v>
      </c>
      <c r="S24" s="46">
        <v>0</v>
      </c>
      <c r="T24" s="47">
        <v>15</v>
      </c>
      <c r="U24" s="46">
        <v>25</v>
      </c>
      <c r="V24" s="48">
        <v>10</v>
      </c>
      <c r="W24" s="49">
        <v>18.078965377529627</v>
      </c>
      <c r="X24" s="28"/>
      <c r="Y24" s="28"/>
      <c r="Z24" s="28"/>
    </row>
    <row r="25" spans="1:26" ht="60.75" thickBot="1" x14ac:dyDescent="0.3">
      <c r="A25" s="39" t="s">
        <v>266</v>
      </c>
      <c r="B25" s="40" t="s">
        <v>82</v>
      </c>
      <c r="C25" s="39" t="s">
        <v>267</v>
      </c>
      <c r="D25" s="39" t="s">
        <v>268</v>
      </c>
      <c r="E25" s="39" t="s">
        <v>269</v>
      </c>
      <c r="F25" s="39" t="s">
        <v>270</v>
      </c>
      <c r="G25" s="39" t="s">
        <v>271</v>
      </c>
      <c r="H25" s="41">
        <v>33744000</v>
      </c>
      <c r="I25" s="28" t="s">
        <v>190</v>
      </c>
      <c r="J25" s="28">
        <v>20.042788216625279</v>
      </c>
      <c r="K25" s="29">
        <v>15.335590480139203</v>
      </c>
      <c r="L25" s="39" t="s">
        <v>182</v>
      </c>
      <c r="M25" s="39" t="s">
        <v>205</v>
      </c>
      <c r="N25" s="42">
        <v>0.71633940696202536</v>
      </c>
      <c r="O25" s="53" t="s">
        <v>38</v>
      </c>
      <c r="P25" s="42">
        <v>58.340645861948992</v>
      </c>
      <c r="Q25" s="44" t="s">
        <v>40</v>
      </c>
      <c r="R25" s="45">
        <v>25.25</v>
      </c>
      <c r="S25" s="46">
        <v>0</v>
      </c>
      <c r="T25" s="47">
        <v>15</v>
      </c>
      <c r="U25" s="46">
        <v>25</v>
      </c>
      <c r="V25" s="48">
        <v>16.3125</v>
      </c>
      <c r="W25" s="49">
        <v>31.648090480139203</v>
      </c>
      <c r="X25" s="28"/>
      <c r="Y25" s="28"/>
      <c r="Z25" s="28"/>
    </row>
    <row r="26" spans="1:26" ht="30.75" thickBot="1" x14ac:dyDescent="0.3">
      <c r="A26" s="39" t="s">
        <v>272</v>
      </c>
      <c r="B26" s="40" t="s">
        <v>82</v>
      </c>
      <c r="C26" s="39" t="s">
        <v>273</v>
      </c>
      <c r="D26" s="39" t="s">
        <v>274</v>
      </c>
      <c r="E26" s="39" t="s">
        <v>275</v>
      </c>
      <c r="F26" s="39" t="s">
        <v>276</v>
      </c>
      <c r="G26" s="39" t="s">
        <v>277</v>
      </c>
      <c r="H26" s="41">
        <v>76477000</v>
      </c>
      <c r="I26" s="28" t="s">
        <v>190</v>
      </c>
      <c r="J26" s="28">
        <v>18.760801660484674</v>
      </c>
      <c r="K26" s="29">
        <v>12.344292487095558</v>
      </c>
      <c r="L26" s="39" t="s">
        <v>182</v>
      </c>
      <c r="M26" s="39" t="s">
        <v>217</v>
      </c>
      <c r="N26" s="42">
        <v>0.60266907260475289</v>
      </c>
      <c r="O26" s="53" t="s">
        <v>38</v>
      </c>
      <c r="P26" s="42">
        <v>42.879004427390996</v>
      </c>
      <c r="Q26" s="44" t="s">
        <v>40</v>
      </c>
      <c r="R26" s="45">
        <v>17.5</v>
      </c>
      <c r="S26" s="46">
        <v>0</v>
      </c>
      <c r="T26" s="47">
        <v>7.5</v>
      </c>
      <c r="U26" s="46">
        <v>25</v>
      </c>
      <c r="V26" s="48">
        <v>12.5</v>
      </c>
      <c r="W26" s="49">
        <v>24.844292487095558</v>
      </c>
      <c r="X26" s="28"/>
      <c r="Y26" s="28"/>
      <c r="Z26" s="28"/>
    </row>
    <row r="27" spans="1:26" ht="45.75" thickBot="1" x14ac:dyDescent="0.3">
      <c r="A27" s="39" t="s">
        <v>278</v>
      </c>
      <c r="B27" s="40" t="s">
        <v>82</v>
      </c>
      <c r="C27" s="39" t="s">
        <v>279</v>
      </c>
      <c r="D27" s="39" t="s">
        <v>280</v>
      </c>
      <c r="E27" s="39" t="s">
        <v>281</v>
      </c>
      <c r="F27" s="39" t="s">
        <v>282</v>
      </c>
      <c r="G27" s="39" t="s">
        <v>283</v>
      </c>
      <c r="H27" s="41">
        <v>13838000</v>
      </c>
      <c r="I27" s="28" t="s">
        <v>190</v>
      </c>
      <c r="J27" s="28">
        <v>23.340502870081263</v>
      </c>
      <c r="K27" s="29">
        <v>18.802309329493482</v>
      </c>
      <c r="L27" s="39" t="s">
        <v>37</v>
      </c>
      <c r="M27" s="39" t="s">
        <v>168</v>
      </c>
      <c r="N27" s="42">
        <v>0.90988087819100649</v>
      </c>
      <c r="O27" s="53" t="s">
        <v>38</v>
      </c>
      <c r="P27" s="42">
        <v>65.643737433086997</v>
      </c>
      <c r="Q27" s="44" t="s">
        <v>40</v>
      </c>
      <c r="R27" s="45">
        <v>25.25</v>
      </c>
      <c r="S27" s="46">
        <v>0</v>
      </c>
      <c r="T27" s="47">
        <v>15</v>
      </c>
      <c r="U27" s="46">
        <v>25</v>
      </c>
      <c r="V27" s="48">
        <v>16.3125</v>
      </c>
      <c r="W27" s="49">
        <v>35.114809329493482</v>
      </c>
      <c r="X27" s="28"/>
      <c r="Y27" s="28"/>
      <c r="Z27" s="28"/>
    </row>
    <row r="28" spans="1:26" ht="45.75" thickBot="1" x14ac:dyDescent="0.3">
      <c r="A28" s="39" t="s">
        <v>284</v>
      </c>
      <c r="B28" s="40" t="s">
        <v>82</v>
      </c>
      <c r="C28" s="39" t="s">
        <v>285</v>
      </c>
      <c r="D28" s="39" t="s">
        <v>286</v>
      </c>
      <c r="E28" s="39" t="s">
        <v>287</v>
      </c>
      <c r="F28" s="39" t="s">
        <v>276</v>
      </c>
      <c r="G28" s="39" t="s">
        <v>288</v>
      </c>
      <c r="H28" s="41">
        <v>61135000</v>
      </c>
      <c r="I28" s="28" t="s">
        <v>190</v>
      </c>
      <c r="J28" s="28">
        <v>18.519392486303971</v>
      </c>
      <c r="K28" s="29">
        <v>12.922472049815074</v>
      </c>
      <c r="L28" s="39" t="s">
        <v>182</v>
      </c>
      <c r="M28" s="39" t="s">
        <v>205</v>
      </c>
      <c r="N28" s="42">
        <v>0.62575102219354839</v>
      </c>
      <c r="O28" s="53" t="s">
        <v>38</v>
      </c>
      <c r="P28" s="42">
        <v>45.737593166595005</v>
      </c>
      <c r="Q28" s="44" t="s">
        <v>40</v>
      </c>
      <c r="R28" s="45">
        <v>17.5</v>
      </c>
      <c r="S28" s="46">
        <v>0</v>
      </c>
      <c r="T28" s="47">
        <v>7.5</v>
      </c>
      <c r="U28" s="46">
        <v>25</v>
      </c>
      <c r="V28" s="48">
        <v>12.5</v>
      </c>
      <c r="W28" s="49">
        <v>25.422472049815074</v>
      </c>
      <c r="X28" s="28"/>
      <c r="Y28" s="28"/>
      <c r="Z28" s="28"/>
    </row>
    <row r="29" spans="1:26" ht="60.75" thickBot="1" x14ac:dyDescent="0.3">
      <c r="A29" s="39" t="s">
        <v>289</v>
      </c>
      <c r="B29" s="40" t="s">
        <v>162</v>
      </c>
      <c r="C29" s="39" t="s">
        <v>290</v>
      </c>
      <c r="D29" s="39" t="s">
        <v>291</v>
      </c>
      <c r="E29" s="39" t="s">
        <v>292</v>
      </c>
      <c r="F29" s="39" t="s">
        <v>185</v>
      </c>
      <c r="G29" s="39" t="s">
        <v>293</v>
      </c>
      <c r="H29" s="41">
        <v>45082000</v>
      </c>
      <c r="I29" s="28">
        <v>29.185143261006029</v>
      </c>
      <c r="J29" s="28">
        <v>23.850716291968617</v>
      </c>
      <c r="K29" s="29">
        <v>17.826044263974893</v>
      </c>
      <c r="L29" s="39" t="s">
        <v>125</v>
      </c>
      <c r="M29" s="39" t="s">
        <v>191</v>
      </c>
      <c r="N29" s="42">
        <v>0.49401764621847477</v>
      </c>
      <c r="O29" s="53" t="s">
        <v>38</v>
      </c>
      <c r="P29" s="42">
        <v>83.35</v>
      </c>
      <c r="Q29" s="44" t="s">
        <v>40</v>
      </c>
      <c r="R29" s="45">
        <v>8.25</v>
      </c>
      <c r="S29" s="46">
        <v>0</v>
      </c>
      <c r="T29" s="47">
        <v>30</v>
      </c>
      <c r="U29" s="46">
        <v>25</v>
      </c>
      <c r="V29" s="48">
        <v>15.8125</v>
      </c>
      <c r="W29" s="49">
        <v>33.638544263974893</v>
      </c>
      <c r="X29" s="28"/>
      <c r="Y29" s="28"/>
      <c r="Z29" s="28"/>
    </row>
    <row r="30" spans="1:26" ht="30.75" thickBot="1" x14ac:dyDescent="0.3">
      <c r="A30" s="39" t="s">
        <v>294</v>
      </c>
      <c r="B30" s="40" t="s">
        <v>162</v>
      </c>
      <c r="C30" s="39" t="s">
        <v>185</v>
      </c>
      <c r="D30" s="39" t="s">
        <v>295</v>
      </c>
      <c r="E30" s="39" t="s">
        <v>296</v>
      </c>
      <c r="F30" s="39" t="s">
        <v>185</v>
      </c>
      <c r="G30" s="39" t="s">
        <v>297</v>
      </c>
      <c r="H30" s="41">
        <v>2175000</v>
      </c>
      <c r="I30" s="28">
        <v>29.773682719264031</v>
      </c>
      <c r="J30" s="28">
        <v>25.606963512241329</v>
      </c>
      <c r="K30" s="29">
        <v>17.739368992993064</v>
      </c>
      <c r="L30" s="39" t="s">
        <v>182</v>
      </c>
      <c r="M30" s="39" t="s">
        <v>205</v>
      </c>
      <c r="N30" s="42">
        <v>0.29360438345670153</v>
      </c>
      <c r="O30" s="53" t="s">
        <v>38</v>
      </c>
      <c r="P30" s="42">
        <v>33.299999999999997</v>
      </c>
      <c r="Q30" s="44" t="s">
        <v>40</v>
      </c>
      <c r="R30" s="45">
        <v>0</v>
      </c>
      <c r="S30" s="46">
        <v>0</v>
      </c>
      <c r="T30" s="47">
        <v>7.5</v>
      </c>
      <c r="U30" s="46">
        <v>25</v>
      </c>
      <c r="V30" s="48">
        <v>8.125</v>
      </c>
      <c r="W30" s="49">
        <v>25.864368992993064</v>
      </c>
      <c r="X30" s="28"/>
      <c r="Y30" s="28"/>
      <c r="Z30" s="28"/>
    </row>
    <row r="31" spans="1:26" ht="45.75" thickBot="1" x14ac:dyDescent="0.3">
      <c r="A31" s="39" t="s">
        <v>298</v>
      </c>
      <c r="B31" s="40" t="s">
        <v>35</v>
      </c>
      <c r="C31" s="39" t="s">
        <v>299</v>
      </c>
      <c r="D31" s="39" t="s">
        <v>300</v>
      </c>
      <c r="E31" s="39" t="s">
        <v>301</v>
      </c>
      <c r="F31" s="39" t="s">
        <v>281</v>
      </c>
      <c r="G31" s="39" t="s">
        <v>302</v>
      </c>
      <c r="H31" s="41">
        <v>13709000</v>
      </c>
      <c r="I31" s="28" t="s">
        <v>190</v>
      </c>
      <c r="J31" s="28" t="s">
        <v>190</v>
      </c>
      <c r="K31" s="29">
        <v>19.362477531603027</v>
      </c>
      <c r="L31" s="39" t="s">
        <v>142</v>
      </c>
      <c r="M31" s="39" t="s">
        <v>265</v>
      </c>
      <c r="N31" s="42">
        <v>0.75814075316455698</v>
      </c>
      <c r="O31" s="53" t="s">
        <v>39</v>
      </c>
      <c r="P31" s="42">
        <v>90.165700091576994</v>
      </c>
      <c r="Q31" s="44" t="s">
        <v>40</v>
      </c>
      <c r="R31" s="45">
        <v>25.25</v>
      </c>
      <c r="S31" s="46">
        <v>10</v>
      </c>
      <c r="T31" s="47">
        <v>30</v>
      </c>
      <c r="U31" s="46">
        <v>25</v>
      </c>
      <c r="V31" s="48">
        <v>22.5625</v>
      </c>
      <c r="W31" s="49">
        <v>41.924977531603027</v>
      </c>
      <c r="X31" s="28"/>
      <c r="Y31" s="28"/>
      <c r="Z31" s="28"/>
    </row>
    <row r="32" spans="1:26" ht="45.75" thickBot="1" x14ac:dyDescent="0.3">
      <c r="A32" s="39" t="s">
        <v>303</v>
      </c>
      <c r="B32" s="40" t="s">
        <v>35</v>
      </c>
      <c r="C32" s="39" t="s">
        <v>304</v>
      </c>
      <c r="D32" s="39" t="s">
        <v>305</v>
      </c>
      <c r="E32" s="39" t="s">
        <v>306</v>
      </c>
      <c r="F32" s="39" t="s">
        <v>307</v>
      </c>
      <c r="G32" s="39" t="s">
        <v>308</v>
      </c>
      <c r="H32" s="41">
        <v>48100000</v>
      </c>
      <c r="I32" s="28" t="s">
        <v>190</v>
      </c>
      <c r="J32" s="28" t="s">
        <v>190</v>
      </c>
      <c r="K32" s="29">
        <v>14.901838344329601</v>
      </c>
      <c r="L32" s="39" t="s">
        <v>122</v>
      </c>
      <c r="M32" s="39" t="s">
        <v>191</v>
      </c>
      <c r="N32" s="42">
        <v>0.65566608784715907</v>
      </c>
      <c r="O32" s="53" t="s">
        <v>38</v>
      </c>
      <c r="P32" s="42">
        <v>58.25228587216499</v>
      </c>
      <c r="Q32" s="44" t="s">
        <v>40</v>
      </c>
      <c r="R32" s="45">
        <v>17.5</v>
      </c>
      <c r="S32" s="46">
        <v>0</v>
      </c>
      <c r="T32" s="47">
        <v>15</v>
      </c>
      <c r="U32" s="46">
        <v>25</v>
      </c>
      <c r="V32" s="48">
        <v>14.375</v>
      </c>
      <c r="W32" s="49">
        <v>29.276838344329601</v>
      </c>
      <c r="X32" s="28"/>
      <c r="Y32" s="28"/>
      <c r="Z32" s="28"/>
    </row>
    <row r="33" spans="1:26" ht="30.75" thickBot="1" x14ac:dyDescent="0.3">
      <c r="A33" s="39" t="s">
        <v>309</v>
      </c>
      <c r="B33" s="40" t="s">
        <v>82</v>
      </c>
      <c r="C33" s="39" t="s">
        <v>310</v>
      </c>
      <c r="D33" s="39" t="s">
        <v>255</v>
      </c>
      <c r="E33" s="39" t="s">
        <v>311</v>
      </c>
      <c r="F33" s="39" t="s">
        <v>312</v>
      </c>
      <c r="G33" s="39" t="s">
        <v>313</v>
      </c>
      <c r="H33" s="41">
        <v>47624000</v>
      </c>
      <c r="I33" s="28" t="s">
        <v>190</v>
      </c>
      <c r="J33" s="28">
        <v>14.246690680842734</v>
      </c>
      <c r="K33" s="29">
        <v>12.101827523896114</v>
      </c>
      <c r="L33" s="39" t="s">
        <v>142</v>
      </c>
      <c r="M33" s="39" t="s">
        <v>265</v>
      </c>
      <c r="N33" s="42">
        <v>0.43992350170886074</v>
      </c>
      <c r="O33" s="53" t="s">
        <v>38</v>
      </c>
      <c r="P33" s="42">
        <v>61.759192499762996</v>
      </c>
      <c r="Q33" s="44" t="s">
        <v>40</v>
      </c>
      <c r="R33" s="45">
        <v>8.25</v>
      </c>
      <c r="S33" s="46">
        <v>0</v>
      </c>
      <c r="T33" s="47">
        <v>15</v>
      </c>
      <c r="U33" s="46">
        <v>25</v>
      </c>
      <c r="V33" s="48">
        <v>12.0625</v>
      </c>
      <c r="W33" s="49">
        <v>24.164327523896112</v>
      </c>
      <c r="X33" s="28"/>
      <c r="Y33" s="28"/>
      <c r="Z33" s="28"/>
    </row>
    <row r="34" spans="1:26" ht="45.75" thickBot="1" x14ac:dyDescent="0.3">
      <c r="A34" s="39" t="s">
        <v>314</v>
      </c>
      <c r="B34" s="40" t="s">
        <v>82</v>
      </c>
      <c r="C34" s="39" t="s">
        <v>315</v>
      </c>
      <c r="D34" s="39" t="s">
        <v>255</v>
      </c>
      <c r="E34" s="39" t="s">
        <v>316</v>
      </c>
      <c r="F34" s="39" t="s">
        <v>317</v>
      </c>
      <c r="G34" s="39" t="s">
        <v>308</v>
      </c>
      <c r="H34" s="41">
        <v>30900000</v>
      </c>
      <c r="I34" s="28" t="s">
        <v>190</v>
      </c>
      <c r="J34" s="28">
        <v>16.671585609257985</v>
      </c>
      <c r="K34" s="29">
        <v>12.785838725668082</v>
      </c>
      <c r="L34" s="39" t="s">
        <v>125</v>
      </c>
      <c r="M34" s="39" t="s">
        <v>191</v>
      </c>
      <c r="N34" s="42">
        <v>0.57083027052716317</v>
      </c>
      <c r="O34" s="53" t="s">
        <v>38</v>
      </c>
      <c r="P34" s="42">
        <v>49.320269966417996</v>
      </c>
      <c r="Q34" s="44" t="s">
        <v>40</v>
      </c>
      <c r="R34" s="45">
        <v>17.5</v>
      </c>
      <c r="S34" s="46">
        <v>0</v>
      </c>
      <c r="T34" s="47">
        <v>7.5</v>
      </c>
      <c r="U34" s="46">
        <v>25</v>
      </c>
      <c r="V34" s="48">
        <v>12.5</v>
      </c>
      <c r="W34" s="49">
        <v>25.285838725668082</v>
      </c>
      <c r="X34" s="28"/>
      <c r="Y34" s="28"/>
      <c r="Z34" s="28"/>
    </row>
    <row r="35" spans="1:26" ht="60.75" thickBot="1" x14ac:dyDescent="0.3">
      <c r="A35" s="39" t="s">
        <v>318</v>
      </c>
      <c r="B35" s="40" t="s">
        <v>35</v>
      </c>
      <c r="C35" s="39" t="s">
        <v>319</v>
      </c>
      <c r="D35" s="39" t="s">
        <v>320</v>
      </c>
      <c r="E35" s="39" t="s">
        <v>321</v>
      </c>
      <c r="F35" s="39" t="s">
        <v>322</v>
      </c>
      <c r="G35" s="39" t="s">
        <v>323</v>
      </c>
      <c r="H35" s="41">
        <v>9348000</v>
      </c>
      <c r="I35" s="28" t="s">
        <v>190</v>
      </c>
      <c r="J35" s="28" t="s">
        <v>190</v>
      </c>
      <c r="K35" s="29">
        <v>10.374482691538073</v>
      </c>
      <c r="L35" s="39" t="s">
        <v>37</v>
      </c>
      <c r="M35" s="39" t="s">
        <v>168</v>
      </c>
      <c r="N35" s="42">
        <v>0.39980609613186435</v>
      </c>
      <c r="O35" s="53" t="s">
        <v>39</v>
      </c>
      <c r="P35" s="42">
        <v>50.462039054757</v>
      </c>
      <c r="Q35" s="44" t="s">
        <v>40</v>
      </c>
      <c r="R35" s="45">
        <v>8.25</v>
      </c>
      <c r="S35" s="46">
        <v>10</v>
      </c>
      <c r="T35" s="47">
        <v>7.5</v>
      </c>
      <c r="U35" s="46">
        <v>25</v>
      </c>
      <c r="V35" s="48">
        <v>12.6875</v>
      </c>
      <c r="W35" s="49">
        <v>23.061982691538073</v>
      </c>
      <c r="X35" s="28"/>
      <c r="Y35" s="28"/>
      <c r="Z35" s="28"/>
    </row>
    <row r="36" spans="1:26" ht="45.75" thickBot="1" x14ac:dyDescent="0.3">
      <c r="A36" s="39" t="s">
        <v>324</v>
      </c>
      <c r="B36" s="40" t="s">
        <v>82</v>
      </c>
      <c r="C36" s="39" t="s">
        <v>325</v>
      </c>
      <c r="D36" s="39" t="s">
        <v>326</v>
      </c>
      <c r="E36" s="39" t="s">
        <v>327</v>
      </c>
      <c r="F36" s="39" t="s">
        <v>328</v>
      </c>
      <c r="G36" s="39" t="s">
        <v>329</v>
      </c>
      <c r="H36" s="41">
        <v>7100000</v>
      </c>
      <c r="I36" s="28" t="s">
        <v>190</v>
      </c>
      <c r="J36" s="28">
        <v>22.845506452778103</v>
      </c>
      <c r="K36" s="29">
        <v>19.216982377687216</v>
      </c>
      <c r="L36" s="39" t="s">
        <v>142</v>
      </c>
      <c r="M36" s="39" t="s">
        <v>265</v>
      </c>
      <c r="N36" s="42">
        <v>0.76689060362904382</v>
      </c>
      <c r="O36" s="53" t="s">
        <v>39</v>
      </c>
      <c r="P36" s="42">
        <v>82.700596746569985</v>
      </c>
      <c r="Q36" s="44" t="s">
        <v>40</v>
      </c>
      <c r="R36" s="45">
        <v>25.25</v>
      </c>
      <c r="S36" s="46">
        <v>10</v>
      </c>
      <c r="T36" s="47">
        <v>30</v>
      </c>
      <c r="U36" s="46">
        <v>25</v>
      </c>
      <c r="V36" s="48">
        <v>22.5625</v>
      </c>
      <c r="W36" s="49">
        <v>41.779482377687216</v>
      </c>
      <c r="X36" s="28"/>
      <c r="Y36" s="28"/>
      <c r="Z36" s="28"/>
    </row>
    <row r="37" spans="1:26" ht="45.75" thickBot="1" x14ac:dyDescent="0.3">
      <c r="A37" s="39" t="s">
        <v>330</v>
      </c>
      <c r="B37" s="40" t="s">
        <v>82</v>
      </c>
      <c r="C37" s="39" t="s">
        <v>331</v>
      </c>
      <c r="D37" s="39" t="s">
        <v>332</v>
      </c>
      <c r="E37" s="39" t="s">
        <v>333</v>
      </c>
      <c r="F37" s="39" t="s">
        <v>334</v>
      </c>
      <c r="G37" s="39" t="s">
        <v>335</v>
      </c>
      <c r="H37" s="41">
        <v>85992000</v>
      </c>
      <c r="I37" s="28" t="s">
        <v>190</v>
      </c>
      <c r="J37" s="28">
        <v>18.784814431263079</v>
      </c>
      <c r="K37" s="29">
        <v>15.268355164527245</v>
      </c>
      <c r="L37" s="39" t="s">
        <v>142</v>
      </c>
      <c r="M37" s="39" t="s">
        <v>265</v>
      </c>
      <c r="N37" s="42">
        <v>0.63674961610978709</v>
      </c>
      <c r="O37" s="53" t="s">
        <v>38</v>
      </c>
      <c r="P37" s="42">
        <v>62.83632401583899</v>
      </c>
      <c r="Q37" s="44" t="s">
        <v>40</v>
      </c>
      <c r="R37" s="45">
        <v>17.5</v>
      </c>
      <c r="S37" s="46">
        <v>0</v>
      </c>
      <c r="T37" s="47">
        <v>15</v>
      </c>
      <c r="U37" s="46">
        <v>25</v>
      </c>
      <c r="V37" s="48">
        <v>14.375</v>
      </c>
      <c r="W37" s="49">
        <v>29.643355164527243</v>
      </c>
      <c r="X37" s="28"/>
      <c r="Y37" s="28"/>
      <c r="Z37" s="28"/>
    </row>
    <row r="38" spans="1:26" ht="45.75" thickBot="1" x14ac:dyDescent="0.3">
      <c r="A38" s="39" t="s">
        <v>336</v>
      </c>
      <c r="B38" s="40" t="s">
        <v>82</v>
      </c>
      <c r="C38" s="39" t="s">
        <v>337</v>
      </c>
      <c r="D38" s="39" t="s">
        <v>332</v>
      </c>
      <c r="E38" s="39" t="s">
        <v>334</v>
      </c>
      <c r="F38" s="39" t="s">
        <v>338</v>
      </c>
      <c r="G38" s="39" t="s">
        <v>335</v>
      </c>
      <c r="H38" s="41">
        <v>17813000</v>
      </c>
      <c r="I38" s="28" t="s">
        <v>190</v>
      </c>
      <c r="J38" s="28">
        <v>25.47910858106173</v>
      </c>
      <c r="K38" s="29">
        <v>19.015121901966161</v>
      </c>
      <c r="L38" s="39" t="s">
        <v>142</v>
      </c>
      <c r="M38" s="39" t="s">
        <v>265</v>
      </c>
      <c r="N38" s="42">
        <v>0.63674961610978709</v>
      </c>
      <c r="O38" s="53" t="s">
        <v>38</v>
      </c>
      <c r="P38" s="42">
        <v>62.83632401583899</v>
      </c>
      <c r="Q38" s="44" t="s">
        <v>40</v>
      </c>
      <c r="R38" s="45">
        <v>17.5</v>
      </c>
      <c r="S38" s="46">
        <v>0</v>
      </c>
      <c r="T38" s="47">
        <v>15</v>
      </c>
      <c r="U38" s="46">
        <v>25</v>
      </c>
      <c r="V38" s="48">
        <v>14.375</v>
      </c>
      <c r="W38" s="49">
        <v>33.390121901966161</v>
      </c>
      <c r="X38" s="28"/>
      <c r="Y38" s="28"/>
      <c r="Z38" s="28"/>
    </row>
    <row r="39" spans="1:26" ht="60.75" thickBot="1" x14ac:dyDescent="0.3">
      <c r="A39" s="39" t="s">
        <v>339</v>
      </c>
      <c r="B39" s="40" t="s">
        <v>35</v>
      </c>
      <c r="C39" s="39" t="s">
        <v>340</v>
      </c>
      <c r="D39" s="39" t="s">
        <v>341</v>
      </c>
      <c r="E39" s="39" t="s">
        <v>342</v>
      </c>
      <c r="F39" s="39" t="s">
        <v>343</v>
      </c>
      <c r="G39" s="39" t="s">
        <v>344</v>
      </c>
      <c r="H39" s="41">
        <v>47259000</v>
      </c>
      <c r="I39" s="28" t="s">
        <v>190</v>
      </c>
      <c r="J39" s="28" t="s">
        <v>190</v>
      </c>
      <c r="K39" s="29">
        <v>7.3243085352476527</v>
      </c>
      <c r="L39" s="39" t="s">
        <v>142</v>
      </c>
      <c r="M39" s="39" t="s">
        <v>265</v>
      </c>
      <c r="N39" s="42">
        <v>0.26130262885295036</v>
      </c>
      <c r="O39" s="53" t="s">
        <v>39</v>
      </c>
      <c r="P39" s="42">
        <v>37.761982994043002</v>
      </c>
      <c r="Q39" s="44" t="s">
        <v>40</v>
      </c>
      <c r="R39" s="45">
        <v>0</v>
      </c>
      <c r="S39" s="46">
        <v>10</v>
      </c>
      <c r="T39" s="47">
        <v>7.5</v>
      </c>
      <c r="U39" s="46">
        <v>25</v>
      </c>
      <c r="V39" s="48">
        <v>10.625</v>
      </c>
      <c r="W39" s="49">
        <v>17.949308535247653</v>
      </c>
      <c r="X39" s="28"/>
      <c r="Y39" s="28"/>
      <c r="Z39" s="28"/>
    </row>
    <row r="40" spans="1:26" ht="30.75" thickBot="1" x14ac:dyDescent="0.3">
      <c r="A40" s="39" t="s">
        <v>345</v>
      </c>
      <c r="B40" s="40" t="s">
        <v>35</v>
      </c>
      <c r="C40" s="39" t="s">
        <v>346</v>
      </c>
      <c r="D40" s="39" t="s">
        <v>347</v>
      </c>
      <c r="E40" s="39" t="s">
        <v>348</v>
      </c>
      <c r="F40" s="39" t="s">
        <v>349</v>
      </c>
      <c r="G40" s="39" t="s">
        <v>350</v>
      </c>
      <c r="H40" s="41">
        <v>16812000</v>
      </c>
      <c r="I40" s="28" t="s">
        <v>190</v>
      </c>
      <c r="J40" s="28" t="s">
        <v>190</v>
      </c>
      <c r="K40" s="29">
        <v>13.876647680173875</v>
      </c>
      <c r="L40" s="39" t="s">
        <v>122</v>
      </c>
      <c r="M40" s="39" t="s">
        <v>191</v>
      </c>
      <c r="N40" s="42">
        <v>0.51381808385943883</v>
      </c>
      <c r="O40" s="53" t="s">
        <v>38</v>
      </c>
      <c r="P40" s="42">
        <v>69.947231260665006</v>
      </c>
      <c r="Q40" s="44" t="s">
        <v>40</v>
      </c>
      <c r="R40" s="45">
        <v>17.5</v>
      </c>
      <c r="S40" s="46">
        <v>0</v>
      </c>
      <c r="T40" s="47">
        <v>20</v>
      </c>
      <c r="U40" s="46">
        <v>25</v>
      </c>
      <c r="V40" s="48">
        <v>15.625</v>
      </c>
      <c r="W40" s="49">
        <v>29.501647680173875</v>
      </c>
      <c r="X40" s="28"/>
      <c r="Y40" s="28"/>
      <c r="Z40" s="28"/>
    </row>
    <row r="41" spans="1:26" ht="30.75" thickBot="1" x14ac:dyDescent="0.3">
      <c r="A41" s="39" t="s">
        <v>351</v>
      </c>
      <c r="B41" s="40" t="s">
        <v>82</v>
      </c>
      <c r="C41" s="39" t="s">
        <v>352</v>
      </c>
      <c r="D41" s="39" t="s">
        <v>353</v>
      </c>
      <c r="E41" s="39" t="s">
        <v>354</v>
      </c>
      <c r="F41" s="39" t="s">
        <v>355</v>
      </c>
      <c r="G41" s="39" t="s">
        <v>356</v>
      </c>
      <c r="H41" s="41">
        <v>17918000</v>
      </c>
      <c r="I41" s="28" t="s">
        <v>190</v>
      </c>
      <c r="J41" s="28">
        <v>17.078584725428026</v>
      </c>
      <c r="K41" s="29">
        <v>15.048430130814488</v>
      </c>
      <c r="L41" s="39" t="s">
        <v>122</v>
      </c>
      <c r="M41" s="39" t="s">
        <v>191</v>
      </c>
      <c r="N41" s="42">
        <v>0.46137483862088141</v>
      </c>
      <c r="O41" s="53" t="s">
        <v>38</v>
      </c>
      <c r="P41" s="42">
        <v>88.717691310269998</v>
      </c>
      <c r="Q41" s="44" t="s">
        <v>40</v>
      </c>
      <c r="R41" s="45">
        <v>8.25</v>
      </c>
      <c r="S41" s="46">
        <v>0</v>
      </c>
      <c r="T41" s="47">
        <v>30</v>
      </c>
      <c r="U41" s="46">
        <v>25</v>
      </c>
      <c r="V41" s="48">
        <v>15.8125</v>
      </c>
      <c r="W41" s="49">
        <v>30.860930130814488</v>
      </c>
      <c r="X41" s="28"/>
      <c r="Y41" s="28"/>
      <c r="Z41" s="28"/>
    </row>
    <row r="42" spans="1:26" ht="60.75" thickBot="1" x14ac:dyDescent="0.3">
      <c r="A42" s="39" t="s">
        <v>357</v>
      </c>
      <c r="B42" s="40" t="s">
        <v>35</v>
      </c>
      <c r="C42" s="39" t="s">
        <v>358</v>
      </c>
      <c r="D42" s="39" t="s">
        <v>359</v>
      </c>
      <c r="E42" s="39" t="s">
        <v>360</v>
      </c>
      <c r="F42" s="39" t="s">
        <v>185</v>
      </c>
      <c r="G42" s="39" t="s">
        <v>361</v>
      </c>
      <c r="H42" s="41">
        <v>1550000</v>
      </c>
      <c r="I42" s="28" t="s">
        <v>190</v>
      </c>
      <c r="J42" s="28" t="s">
        <v>190</v>
      </c>
      <c r="K42" s="29">
        <v>5.102407054055762</v>
      </c>
      <c r="L42" s="39" t="s">
        <v>37</v>
      </c>
      <c r="M42" s="39" t="s">
        <v>168</v>
      </c>
      <c r="N42" s="42">
        <v>0.30099522762658232</v>
      </c>
      <c r="O42" s="53" t="s">
        <v>39</v>
      </c>
      <c r="P42" s="42">
        <v>0</v>
      </c>
      <c r="Q42" s="44" t="s">
        <v>40</v>
      </c>
      <c r="R42" s="45">
        <v>8.25</v>
      </c>
      <c r="S42" s="46">
        <v>10</v>
      </c>
      <c r="T42" s="47">
        <v>0</v>
      </c>
      <c r="U42" s="46">
        <v>25</v>
      </c>
      <c r="V42" s="48">
        <v>10.8125</v>
      </c>
      <c r="W42" s="49">
        <v>15.914907054055762</v>
      </c>
      <c r="X42" s="28"/>
      <c r="Y42" s="28"/>
      <c r="Z42" s="28"/>
    </row>
    <row r="43" spans="1:26" ht="75.75" thickBot="1" x14ac:dyDescent="0.3">
      <c r="A43" s="39" t="s">
        <v>362</v>
      </c>
      <c r="B43" s="40" t="s">
        <v>35</v>
      </c>
      <c r="C43" s="39" t="s">
        <v>363</v>
      </c>
      <c r="D43" s="39" t="s">
        <v>364</v>
      </c>
      <c r="E43" s="39" t="s">
        <v>365</v>
      </c>
      <c r="F43" s="39" t="s">
        <v>366</v>
      </c>
      <c r="G43" s="39" t="s">
        <v>258</v>
      </c>
      <c r="H43" s="41">
        <v>21200000</v>
      </c>
      <c r="I43" s="28" t="s">
        <v>190</v>
      </c>
      <c r="J43" s="28" t="s">
        <v>190</v>
      </c>
      <c r="K43" s="29">
        <v>9.6394889987779706</v>
      </c>
      <c r="L43" s="39" t="s">
        <v>122</v>
      </c>
      <c r="M43" s="39" t="s">
        <v>191</v>
      </c>
      <c r="N43" s="42">
        <v>0.33362379244013185</v>
      </c>
      <c r="O43" s="53" t="s">
        <v>38</v>
      </c>
      <c r="P43" s="42">
        <v>52.013600833062</v>
      </c>
      <c r="Q43" s="44" t="s">
        <v>40</v>
      </c>
      <c r="R43" s="45">
        <v>8.25</v>
      </c>
      <c r="S43" s="46">
        <v>0</v>
      </c>
      <c r="T43" s="47">
        <v>15</v>
      </c>
      <c r="U43" s="46">
        <v>25</v>
      </c>
      <c r="V43" s="48">
        <v>12.0625</v>
      </c>
      <c r="W43" s="49">
        <v>21.701988998777971</v>
      </c>
      <c r="X43" s="28"/>
      <c r="Y43" s="28"/>
      <c r="Z43" s="28"/>
    </row>
    <row r="44" spans="1:26" ht="45.75" thickBot="1" x14ac:dyDescent="0.3">
      <c r="A44" s="39" t="s">
        <v>367</v>
      </c>
      <c r="B44" s="40" t="s">
        <v>35</v>
      </c>
      <c r="C44" s="39" t="s">
        <v>368</v>
      </c>
      <c r="D44" s="39" t="s">
        <v>369</v>
      </c>
      <c r="E44" s="39" t="s">
        <v>370</v>
      </c>
      <c r="F44" s="39" t="s">
        <v>371</v>
      </c>
      <c r="G44" s="39" t="s">
        <v>372</v>
      </c>
      <c r="H44" s="41">
        <v>26763000</v>
      </c>
      <c r="I44" s="28" t="s">
        <v>190</v>
      </c>
      <c r="J44" s="28" t="s">
        <v>190</v>
      </c>
      <c r="K44" s="29">
        <v>11.860591306530694</v>
      </c>
      <c r="L44" s="39" t="s">
        <v>197</v>
      </c>
      <c r="M44" s="39" t="s">
        <v>198</v>
      </c>
      <c r="N44" s="54">
        <v>0.49011557293481217</v>
      </c>
      <c r="O44" s="53" t="s">
        <v>38</v>
      </c>
      <c r="P44" s="54">
        <v>52.471912523976002</v>
      </c>
      <c r="Q44" s="44" t="s">
        <v>40</v>
      </c>
      <c r="R44" s="45">
        <v>8.25</v>
      </c>
      <c r="S44" s="46">
        <v>0</v>
      </c>
      <c r="T44" s="47">
        <v>15</v>
      </c>
      <c r="U44" s="46">
        <v>25</v>
      </c>
      <c r="V44" s="48">
        <v>12.0625</v>
      </c>
      <c r="W44" s="49">
        <v>23.923091306530694</v>
      </c>
      <c r="X44" s="28"/>
      <c r="Y44" s="28"/>
      <c r="Z44" s="28"/>
    </row>
    <row r="45" spans="1:26" ht="45.75" thickBot="1" x14ac:dyDescent="0.3">
      <c r="A45" s="39" t="s">
        <v>373</v>
      </c>
      <c r="B45" s="40" t="s">
        <v>35</v>
      </c>
      <c r="C45" s="39" t="s">
        <v>374</v>
      </c>
      <c r="D45" s="39" t="s">
        <v>375</v>
      </c>
      <c r="E45" s="39" t="s">
        <v>376</v>
      </c>
      <c r="F45" s="39" t="s">
        <v>377</v>
      </c>
      <c r="G45" s="39" t="s">
        <v>258</v>
      </c>
      <c r="H45" s="41">
        <v>8150000</v>
      </c>
      <c r="I45" s="28" t="s">
        <v>190</v>
      </c>
      <c r="J45" s="28" t="s">
        <v>190</v>
      </c>
      <c r="K45" s="29">
        <v>16.093460940330019</v>
      </c>
      <c r="L45" s="39" t="s">
        <v>125</v>
      </c>
      <c r="M45" s="39" t="s">
        <v>191</v>
      </c>
      <c r="N45" s="42">
        <v>0.74474133919321805</v>
      </c>
      <c r="O45" s="53" t="s">
        <v>38</v>
      </c>
      <c r="P45" s="42">
        <v>51.152875330886999</v>
      </c>
      <c r="Q45" s="44" t="s">
        <v>40</v>
      </c>
      <c r="R45" s="45">
        <v>25.25</v>
      </c>
      <c r="S45" s="46">
        <v>0</v>
      </c>
      <c r="T45" s="47">
        <v>15</v>
      </c>
      <c r="U45" s="46">
        <v>25</v>
      </c>
      <c r="V45" s="48">
        <v>16.3125</v>
      </c>
      <c r="W45" s="49">
        <v>32.405960940330019</v>
      </c>
      <c r="X45" s="28"/>
      <c r="Y45" s="28"/>
      <c r="Z45" s="28"/>
    </row>
    <row r="46" spans="1:26" ht="30.75" thickBot="1" x14ac:dyDescent="0.3">
      <c r="A46" s="39" t="s">
        <v>378</v>
      </c>
      <c r="B46" s="40" t="s">
        <v>35</v>
      </c>
      <c r="C46" s="39" t="s">
        <v>379</v>
      </c>
      <c r="D46" s="39" t="s">
        <v>380</v>
      </c>
      <c r="E46" s="39" t="s">
        <v>381</v>
      </c>
      <c r="F46" s="39" t="s">
        <v>250</v>
      </c>
      <c r="G46" s="39" t="s">
        <v>258</v>
      </c>
      <c r="H46" s="41">
        <v>18300000</v>
      </c>
      <c r="I46" s="28" t="s">
        <v>190</v>
      </c>
      <c r="J46" s="28" t="s">
        <v>190</v>
      </c>
      <c r="K46" s="29">
        <v>14.950482235405751</v>
      </c>
      <c r="L46" s="39" t="s">
        <v>122</v>
      </c>
      <c r="M46" s="39" t="s">
        <v>191</v>
      </c>
      <c r="N46" s="42">
        <v>0.63211879596745135</v>
      </c>
      <c r="O46" s="53" t="s">
        <v>38</v>
      </c>
      <c r="P46" s="42">
        <v>62.026162703405994</v>
      </c>
      <c r="Q46" s="44" t="s">
        <v>40</v>
      </c>
      <c r="R46" s="45">
        <v>17.5</v>
      </c>
      <c r="S46" s="46">
        <v>0</v>
      </c>
      <c r="T46" s="47">
        <v>15</v>
      </c>
      <c r="U46" s="46">
        <v>25</v>
      </c>
      <c r="V46" s="48">
        <v>14.375</v>
      </c>
      <c r="W46" s="49">
        <v>29.325482235405751</v>
      </c>
      <c r="X46" s="28"/>
      <c r="Y46" s="28"/>
      <c r="Z46" s="28"/>
    </row>
    <row r="47" spans="1:26" ht="45.75" thickBot="1" x14ac:dyDescent="0.3">
      <c r="A47" s="39" t="s">
        <v>382</v>
      </c>
      <c r="B47" s="40" t="s">
        <v>35</v>
      </c>
      <c r="C47" s="39" t="s">
        <v>383</v>
      </c>
      <c r="D47" s="39" t="s">
        <v>384</v>
      </c>
      <c r="E47" s="39" t="s">
        <v>385</v>
      </c>
      <c r="F47" s="39" t="s">
        <v>386</v>
      </c>
      <c r="G47" s="39" t="s">
        <v>387</v>
      </c>
      <c r="H47" s="41">
        <v>30105000</v>
      </c>
      <c r="I47" s="28" t="s">
        <v>190</v>
      </c>
      <c r="J47" s="28" t="s">
        <v>190</v>
      </c>
      <c r="K47" s="29">
        <v>6.0097932968080725</v>
      </c>
      <c r="L47" s="39" t="s">
        <v>125</v>
      </c>
      <c r="M47" s="39" t="s">
        <v>191</v>
      </c>
      <c r="N47" s="42">
        <v>0.17088607594936708</v>
      </c>
      <c r="O47" s="53" t="s">
        <v>38</v>
      </c>
      <c r="P47" s="42">
        <v>37.412170138826994</v>
      </c>
      <c r="Q47" s="44" t="s">
        <v>40</v>
      </c>
      <c r="R47" s="45">
        <v>0</v>
      </c>
      <c r="S47" s="46">
        <v>0</v>
      </c>
      <c r="T47" s="47">
        <v>7.5</v>
      </c>
      <c r="U47" s="46">
        <v>25</v>
      </c>
      <c r="V47" s="48">
        <v>8.125</v>
      </c>
      <c r="W47" s="49">
        <v>14.134793296808073</v>
      </c>
      <c r="X47" s="28"/>
      <c r="Y47" s="28"/>
      <c r="Z47" s="28"/>
    </row>
    <row r="48" spans="1:26" ht="45.75" thickBot="1" x14ac:dyDescent="0.3">
      <c r="A48" s="39" t="s">
        <v>388</v>
      </c>
      <c r="B48" s="40" t="s">
        <v>162</v>
      </c>
      <c r="C48" s="39" t="s">
        <v>389</v>
      </c>
      <c r="D48" s="39" t="s">
        <v>390</v>
      </c>
      <c r="E48" s="39" t="s">
        <v>365</v>
      </c>
      <c r="F48" s="39" t="s">
        <v>185</v>
      </c>
      <c r="G48" s="39" t="s">
        <v>391</v>
      </c>
      <c r="H48" s="41">
        <v>16075000</v>
      </c>
      <c r="I48" s="28">
        <v>27.161420166358585</v>
      </c>
      <c r="J48" s="28">
        <v>23.420266010803395</v>
      </c>
      <c r="K48" s="29">
        <v>16.069713074776047</v>
      </c>
      <c r="L48" s="39" t="s">
        <v>122</v>
      </c>
      <c r="M48" s="39" t="s">
        <v>191</v>
      </c>
      <c r="N48" s="42">
        <v>0.44514267985570222</v>
      </c>
      <c r="O48" s="53" t="s">
        <v>38</v>
      </c>
      <c r="P48" s="42">
        <v>33.35</v>
      </c>
      <c r="Q48" s="44" t="s">
        <v>40</v>
      </c>
      <c r="R48" s="45">
        <v>8.25</v>
      </c>
      <c r="S48" s="46">
        <v>0</v>
      </c>
      <c r="T48" s="47">
        <v>7.5</v>
      </c>
      <c r="U48" s="46">
        <v>25</v>
      </c>
      <c r="V48" s="48">
        <v>10.1875</v>
      </c>
      <c r="W48" s="49">
        <v>26.257213074776047</v>
      </c>
      <c r="X48" s="28"/>
      <c r="Y48" s="28"/>
      <c r="Z48" s="28"/>
    </row>
    <row r="49" spans="1:26" ht="30.75" thickBot="1" x14ac:dyDescent="0.3">
      <c r="A49" s="39" t="s">
        <v>392</v>
      </c>
      <c r="B49" s="40" t="s">
        <v>35</v>
      </c>
      <c r="C49" s="39" t="s">
        <v>185</v>
      </c>
      <c r="D49" s="39" t="s">
        <v>393</v>
      </c>
      <c r="E49" s="39" t="s">
        <v>394</v>
      </c>
      <c r="F49" s="39" t="s">
        <v>281</v>
      </c>
      <c r="G49" s="39" t="s">
        <v>395</v>
      </c>
      <c r="H49" s="41">
        <v>10641000</v>
      </c>
      <c r="I49" s="28" t="s">
        <v>190</v>
      </c>
      <c r="J49" s="28" t="s">
        <v>190</v>
      </c>
      <c r="K49" s="29">
        <v>11.377434808681974</v>
      </c>
      <c r="L49" s="39" t="s">
        <v>142</v>
      </c>
      <c r="M49" s="39" t="s">
        <v>168</v>
      </c>
      <c r="N49" s="42">
        <v>0.26359561898734174</v>
      </c>
      <c r="O49" s="53" t="s">
        <v>39</v>
      </c>
      <c r="P49" s="42">
        <v>78.69068217146399</v>
      </c>
      <c r="Q49" s="44" t="s">
        <v>40</v>
      </c>
      <c r="R49" s="45">
        <v>0</v>
      </c>
      <c r="S49" s="46">
        <v>10</v>
      </c>
      <c r="T49" s="47">
        <v>20</v>
      </c>
      <c r="U49" s="46">
        <v>25</v>
      </c>
      <c r="V49" s="48">
        <v>13.75</v>
      </c>
      <c r="W49" s="49">
        <v>25.127434808681976</v>
      </c>
      <c r="X49" s="28"/>
      <c r="Y49" s="28"/>
      <c r="Z49" s="28"/>
    </row>
    <row r="50" spans="1:26" ht="30.75" thickBot="1" x14ac:dyDescent="0.3">
      <c r="A50" s="39" t="s">
        <v>396</v>
      </c>
      <c r="B50" s="40" t="s">
        <v>82</v>
      </c>
      <c r="C50" s="39" t="s">
        <v>185</v>
      </c>
      <c r="D50" s="39" t="s">
        <v>397</v>
      </c>
      <c r="E50" s="39" t="s">
        <v>281</v>
      </c>
      <c r="F50" s="39" t="s">
        <v>185</v>
      </c>
      <c r="G50" s="39" t="s">
        <v>398</v>
      </c>
      <c r="H50" s="41">
        <v>2175000</v>
      </c>
      <c r="I50" s="28" t="s">
        <v>190</v>
      </c>
      <c r="J50" s="28">
        <v>7.3385286298557872</v>
      </c>
      <c r="K50" s="29">
        <v>4.9004318822846296</v>
      </c>
      <c r="L50" s="39" t="s">
        <v>37</v>
      </c>
      <c r="M50" s="39" t="s">
        <v>168</v>
      </c>
      <c r="N50" s="42">
        <v>0.1716538593114586</v>
      </c>
      <c r="O50" s="53" t="s">
        <v>38</v>
      </c>
      <c r="P50" s="42">
        <v>16.649999999999999</v>
      </c>
      <c r="Q50" s="44" t="s">
        <v>40</v>
      </c>
      <c r="R50" s="45">
        <v>0</v>
      </c>
      <c r="S50" s="46">
        <v>0</v>
      </c>
      <c r="T50" s="47">
        <v>0</v>
      </c>
      <c r="U50" s="46">
        <v>25</v>
      </c>
      <c r="V50" s="48">
        <v>6.25</v>
      </c>
      <c r="W50" s="49">
        <v>11.150431882284629</v>
      </c>
      <c r="X50" s="28"/>
      <c r="Y50" s="28"/>
      <c r="Z50" s="28"/>
    </row>
    <row r="51" spans="1:26" ht="45.75" thickBot="1" x14ac:dyDescent="0.3">
      <c r="A51" s="39" t="s">
        <v>399</v>
      </c>
      <c r="B51" s="40" t="s">
        <v>35</v>
      </c>
      <c r="C51" s="39" t="s">
        <v>185</v>
      </c>
      <c r="D51" s="39" t="s">
        <v>400</v>
      </c>
      <c r="E51" s="39" t="s">
        <v>401</v>
      </c>
      <c r="F51" s="39" t="s">
        <v>402</v>
      </c>
      <c r="G51" s="39" t="s">
        <v>403</v>
      </c>
      <c r="H51" s="41">
        <v>4104000</v>
      </c>
      <c r="I51" s="28" t="s">
        <v>190</v>
      </c>
      <c r="J51" s="28" t="s">
        <v>190</v>
      </c>
      <c r="K51" s="29">
        <v>7.4815202891334085</v>
      </c>
      <c r="L51" s="39" t="s">
        <v>404</v>
      </c>
      <c r="M51" s="39" t="s">
        <v>168</v>
      </c>
      <c r="N51" s="42">
        <v>0.13261678097782575</v>
      </c>
      <c r="O51" s="53" t="s">
        <v>38</v>
      </c>
      <c r="P51" s="42">
        <v>57.253719438794995</v>
      </c>
      <c r="Q51" s="44" t="s">
        <v>40</v>
      </c>
      <c r="R51" s="45">
        <v>0</v>
      </c>
      <c r="S51" s="46">
        <v>0</v>
      </c>
      <c r="T51" s="47">
        <v>15</v>
      </c>
      <c r="U51" s="46">
        <v>25</v>
      </c>
      <c r="V51" s="48">
        <v>10</v>
      </c>
      <c r="W51" s="49">
        <v>17.481520289133407</v>
      </c>
      <c r="X51" s="28"/>
      <c r="Y51" s="28"/>
      <c r="Z51" s="28"/>
    </row>
    <row r="52" spans="1:26" ht="30.75" thickBot="1" x14ac:dyDescent="0.3">
      <c r="A52" s="39" t="s">
        <v>405</v>
      </c>
      <c r="B52" s="40" t="s">
        <v>82</v>
      </c>
      <c r="C52" s="39" t="s">
        <v>185</v>
      </c>
      <c r="D52" s="39" t="s">
        <v>406</v>
      </c>
      <c r="E52" s="39" t="s">
        <v>407</v>
      </c>
      <c r="F52" s="39" t="s">
        <v>408</v>
      </c>
      <c r="G52" s="39" t="s">
        <v>409</v>
      </c>
      <c r="H52" s="41">
        <v>23273000</v>
      </c>
      <c r="I52" s="28" t="s">
        <v>190</v>
      </c>
      <c r="J52" s="28">
        <v>4.4783867274567424</v>
      </c>
      <c r="K52" s="29">
        <v>3.2403063572453936</v>
      </c>
      <c r="L52" s="39" t="s">
        <v>182</v>
      </c>
      <c r="M52" s="39" t="s">
        <v>205</v>
      </c>
      <c r="N52" s="42">
        <v>0.24090968739835678</v>
      </c>
      <c r="O52" s="53" t="s">
        <v>38</v>
      </c>
      <c r="P52" s="42">
        <v>0</v>
      </c>
      <c r="Q52" s="44" t="s">
        <v>40</v>
      </c>
      <c r="R52" s="45">
        <v>0</v>
      </c>
      <c r="S52" s="46">
        <v>0</v>
      </c>
      <c r="T52" s="47">
        <v>0</v>
      </c>
      <c r="U52" s="46">
        <v>25</v>
      </c>
      <c r="V52" s="48">
        <v>6.25</v>
      </c>
      <c r="W52" s="49">
        <v>9.4903063572453945</v>
      </c>
      <c r="X52" s="28"/>
      <c r="Y52" s="28"/>
      <c r="Z52" s="28"/>
    </row>
    <row r="53" spans="1:26" ht="45.75" thickBot="1" x14ac:dyDescent="0.3">
      <c r="A53" s="39" t="s">
        <v>410</v>
      </c>
      <c r="B53" s="40" t="s">
        <v>82</v>
      </c>
      <c r="C53" s="39" t="s">
        <v>185</v>
      </c>
      <c r="D53" s="39" t="s">
        <v>242</v>
      </c>
      <c r="E53" s="39" t="s">
        <v>411</v>
      </c>
      <c r="F53" s="39" t="s">
        <v>185</v>
      </c>
      <c r="G53" s="39" t="s">
        <v>412</v>
      </c>
      <c r="H53" s="41">
        <v>8370000</v>
      </c>
      <c r="I53" s="28" t="s">
        <v>190</v>
      </c>
      <c r="J53" s="28">
        <v>23.282653170712024</v>
      </c>
      <c r="K53" s="29">
        <v>17.840972485902956</v>
      </c>
      <c r="L53" s="39" t="s">
        <v>122</v>
      </c>
      <c r="M53" s="39" t="s">
        <v>191</v>
      </c>
      <c r="N53" s="42">
        <v>0.48447372183281295</v>
      </c>
      <c r="O53" s="53" t="s">
        <v>38</v>
      </c>
      <c r="P53" s="42">
        <v>83.35</v>
      </c>
      <c r="Q53" s="44" t="s">
        <v>40</v>
      </c>
      <c r="R53" s="45">
        <v>8.25</v>
      </c>
      <c r="S53" s="46">
        <v>0</v>
      </c>
      <c r="T53" s="47">
        <v>30</v>
      </c>
      <c r="U53" s="46">
        <v>25</v>
      </c>
      <c r="V53" s="48">
        <v>15.8125</v>
      </c>
      <c r="W53" s="49">
        <v>33.653472485902952</v>
      </c>
      <c r="X53" s="28"/>
      <c r="Y53" s="28"/>
      <c r="Z53" s="28"/>
    </row>
    <row r="54" spans="1:26" ht="45.75" thickBot="1" x14ac:dyDescent="0.3">
      <c r="A54" s="39" t="s">
        <v>413</v>
      </c>
      <c r="B54" s="40" t="s">
        <v>82</v>
      </c>
      <c r="C54" s="39" t="s">
        <v>185</v>
      </c>
      <c r="D54" s="39" t="s">
        <v>414</v>
      </c>
      <c r="E54" s="39" t="s">
        <v>275</v>
      </c>
      <c r="F54" s="39" t="s">
        <v>415</v>
      </c>
      <c r="G54" s="39" t="s">
        <v>416</v>
      </c>
      <c r="H54" s="41">
        <v>91729000</v>
      </c>
      <c r="I54" s="28" t="s">
        <v>190</v>
      </c>
      <c r="J54" s="28">
        <v>7.8098635873869169</v>
      </c>
      <c r="K54" s="29">
        <v>5.0709053623340132</v>
      </c>
      <c r="L54" s="39" t="s">
        <v>182</v>
      </c>
      <c r="M54" s="39" t="s">
        <v>217</v>
      </c>
      <c r="N54" s="42">
        <v>9.2833947870967742E-2</v>
      </c>
      <c r="O54" s="53" t="s">
        <v>38</v>
      </c>
      <c r="P54" s="42">
        <v>38.417838925224004</v>
      </c>
      <c r="Q54" s="44" t="s">
        <v>40</v>
      </c>
      <c r="R54" s="45">
        <v>0</v>
      </c>
      <c r="S54" s="46">
        <v>0</v>
      </c>
      <c r="T54" s="47">
        <v>7.5</v>
      </c>
      <c r="U54" s="46">
        <v>25</v>
      </c>
      <c r="V54" s="48">
        <v>8.125</v>
      </c>
      <c r="W54" s="49">
        <v>13.195905362334013</v>
      </c>
      <c r="X54" s="28"/>
      <c r="Y54" s="28"/>
      <c r="Z54" s="28"/>
    </row>
    <row r="55" spans="1:26" ht="45.75" thickBot="1" x14ac:dyDescent="0.3">
      <c r="A55" s="39" t="s">
        <v>417</v>
      </c>
      <c r="B55" s="40" t="s">
        <v>82</v>
      </c>
      <c r="C55" s="39" t="s">
        <v>185</v>
      </c>
      <c r="D55" s="39" t="s">
        <v>418</v>
      </c>
      <c r="E55" s="39" t="s">
        <v>419</v>
      </c>
      <c r="F55" s="39" t="s">
        <v>420</v>
      </c>
      <c r="G55" s="39" t="s">
        <v>421</v>
      </c>
      <c r="H55" s="41">
        <v>67413000</v>
      </c>
      <c r="I55" s="28" t="s">
        <v>190</v>
      </c>
      <c r="J55" s="28">
        <v>13.21649254540397</v>
      </c>
      <c r="K55" s="29">
        <v>11.005989266663843</v>
      </c>
      <c r="L55" s="39" t="s">
        <v>122</v>
      </c>
      <c r="M55" s="39" t="s">
        <v>191</v>
      </c>
      <c r="N55" s="42">
        <v>0.45929507917782025</v>
      </c>
      <c r="O55" s="53" t="s">
        <v>38</v>
      </c>
      <c r="P55" s="42">
        <v>49.104932015699994</v>
      </c>
      <c r="Q55" s="44" t="s">
        <v>40</v>
      </c>
      <c r="R55" s="45">
        <v>8.25</v>
      </c>
      <c r="S55" s="46">
        <v>0</v>
      </c>
      <c r="T55" s="47">
        <v>7.5</v>
      </c>
      <c r="U55" s="46">
        <v>25</v>
      </c>
      <c r="V55" s="48">
        <v>10.1875</v>
      </c>
      <c r="W55" s="49">
        <v>21.193489266663843</v>
      </c>
      <c r="X55" s="28"/>
      <c r="Y55" s="28"/>
      <c r="Z55" s="28"/>
    </row>
    <row r="56" spans="1:26" ht="30.75" thickBot="1" x14ac:dyDescent="0.3">
      <c r="A56" s="39" t="s">
        <v>422</v>
      </c>
      <c r="B56" s="40" t="s">
        <v>162</v>
      </c>
      <c r="C56" s="39" t="s">
        <v>185</v>
      </c>
      <c r="D56" s="39" t="s">
        <v>174</v>
      </c>
      <c r="E56" s="39" t="s">
        <v>365</v>
      </c>
      <c r="F56" s="39" t="s">
        <v>423</v>
      </c>
      <c r="G56" s="39" t="s">
        <v>424</v>
      </c>
      <c r="H56" s="41">
        <v>76380000</v>
      </c>
      <c r="I56" s="28">
        <v>33.807093560815709</v>
      </c>
      <c r="J56" s="28">
        <v>25.159442558872119</v>
      </c>
      <c r="K56" s="29">
        <v>19.482182666464105</v>
      </c>
      <c r="L56" s="39" t="s">
        <v>197</v>
      </c>
      <c r="M56" s="39" t="s">
        <v>198</v>
      </c>
      <c r="N56" s="54">
        <v>0.77569551905718936</v>
      </c>
      <c r="O56" s="53" t="s">
        <v>38</v>
      </c>
      <c r="P56" s="54">
        <v>49.951954434986995</v>
      </c>
      <c r="Q56" s="44" t="s">
        <v>40</v>
      </c>
      <c r="R56" s="45">
        <v>25.25</v>
      </c>
      <c r="S56" s="46">
        <v>0</v>
      </c>
      <c r="T56" s="47">
        <v>7.5</v>
      </c>
      <c r="U56" s="46">
        <v>25</v>
      </c>
      <c r="V56" s="48">
        <v>14.4375</v>
      </c>
      <c r="W56" s="49">
        <v>33.919682666464105</v>
      </c>
      <c r="X56" s="28"/>
      <c r="Y56" s="28"/>
      <c r="Z56" s="28"/>
    </row>
    <row r="57" spans="1:26" ht="30.75" thickBot="1" x14ac:dyDescent="0.3">
      <c r="A57" s="39" t="s">
        <v>425</v>
      </c>
      <c r="B57" s="40" t="s">
        <v>82</v>
      </c>
      <c r="C57" s="39" t="s">
        <v>185</v>
      </c>
      <c r="D57" s="39" t="s">
        <v>426</v>
      </c>
      <c r="E57" s="39" t="s">
        <v>427</v>
      </c>
      <c r="F57" s="39" t="s">
        <v>428</v>
      </c>
      <c r="G57" s="39" t="s">
        <v>429</v>
      </c>
      <c r="H57" s="41">
        <v>47200000</v>
      </c>
      <c r="I57" s="28" t="s">
        <v>190</v>
      </c>
      <c r="J57" s="28">
        <v>14.2576182807069</v>
      </c>
      <c r="K57" s="29">
        <v>11.978208739843353</v>
      </c>
      <c r="L57" s="39" t="s">
        <v>122</v>
      </c>
      <c r="M57" s="39" t="s">
        <v>191</v>
      </c>
      <c r="N57" s="42">
        <v>0.42807639604532527</v>
      </c>
      <c r="O57" s="53" t="s">
        <v>39</v>
      </c>
      <c r="P57" s="42">
        <v>62.641809609225</v>
      </c>
      <c r="Q57" s="44" t="s">
        <v>40</v>
      </c>
      <c r="R57" s="45">
        <v>8.25</v>
      </c>
      <c r="S57" s="46">
        <v>10</v>
      </c>
      <c r="T57" s="47">
        <v>15</v>
      </c>
      <c r="U57" s="46">
        <v>25</v>
      </c>
      <c r="V57" s="48">
        <v>14.5625</v>
      </c>
      <c r="W57" s="49">
        <v>26.540708739843353</v>
      </c>
      <c r="X57" s="28"/>
      <c r="Y57" s="28"/>
      <c r="Z57" s="28"/>
    </row>
    <row r="58" spans="1:26" ht="30.75" thickBot="1" x14ac:dyDescent="0.3">
      <c r="A58" s="39" t="s">
        <v>430</v>
      </c>
      <c r="B58" s="40" t="s">
        <v>35</v>
      </c>
      <c r="C58" s="39" t="s">
        <v>185</v>
      </c>
      <c r="D58" s="39" t="s">
        <v>164</v>
      </c>
      <c r="E58" s="39" t="s">
        <v>431</v>
      </c>
      <c r="F58" s="39" t="s">
        <v>185</v>
      </c>
      <c r="G58" s="39" t="s">
        <v>432</v>
      </c>
      <c r="H58" s="41">
        <v>11190000</v>
      </c>
      <c r="I58" s="28" t="s">
        <v>190</v>
      </c>
      <c r="J58" s="28" t="s">
        <v>190</v>
      </c>
      <c r="K58" s="29">
        <v>11.052513735984316</v>
      </c>
      <c r="L58" s="39" t="s">
        <v>122</v>
      </c>
      <c r="M58" s="39" t="s">
        <v>191</v>
      </c>
      <c r="N58" s="42">
        <v>0.12020119480105981</v>
      </c>
      <c r="O58" s="53" t="s">
        <v>38</v>
      </c>
      <c r="P58" s="42">
        <v>94.581666394115999</v>
      </c>
      <c r="Q58" s="44" t="s">
        <v>40</v>
      </c>
      <c r="R58" s="45">
        <v>0</v>
      </c>
      <c r="S58" s="46">
        <v>0</v>
      </c>
      <c r="T58" s="47">
        <v>30</v>
      </c>
      <c r="U58" s="46">
        <v>25</v>
      </c>
      <c r="V58" s="48">
        <v>13.75</v>
      </c>
      <c r="W58" s="49">
        <v>24.802513735984316</v>
      </c>
      <c r="X58" s="28"/>
      <c r="Y58" s="28"/>
      <c r="Z58" s="28"/>
    </row>
    <row r="59" spans="1:26" ht="45.75" thickBot="1" x14ac:dyDescent="0.3">
      <c r="A59" s="39" t="s">
        <v>433</v>
      </c>
      <c r="B59" s="40" t="s">
        <v>35</v>
      </c>
      <c r="C59" s="39" t="s">
        <v>185</v>
      </c>
      <c r="D59" s="39" t="s">
        <v>434</v>
      </c>
      <c r="E59" s="39" t="s">
        <v>435</v>
      </c>
      <c r="F59" s="39" t="s">
        <v>436</v>
      </c>
      <c r="G59" s="39" t="s">
        <v>437</v>
      </c>
      <c r="H59" s="41">
        <v>26927000</v>
      </c>
      <c r="I59" s="28" t="s">
        <v>190</v>
      </c>
      <c r="J59" s="28" t="s">
        <v>190</v>
      </c>
      <c r="K59" s="29">
        <v>8.0238446374116847</v>
      </c>
      <c r="L59" s="39" t="s">
        <v>122</v>
      </c>
      <c r="M59" s="39" t="s">
        <v>191</v>
      </c>
      <c r="N59" s="42">
        <v>0.25949504029758769</v>
      </c>
      <c r="O59" s="53" t="s">
        <v>38</v>
      </c>
      <c r="P59" s="42">
        <v>45.773040651491996</v>
      </c>
      <c r="Q59" s="44" t="s">
        <v>40</v>
      </c>
      <c r="R59" s="45">
        <v>0</v>
      </c>
      <c r="S59" s="46">
        <v>0</v>
      </c>
      <c r="T59" s="47">
        <v>7.5</v>
      </c>
      <c r="U59" s="46">
        <v>25</v>
      </c>
      <c r="V59" s="48">
        <v>8.125</v>
      </c>
      <c r="W59" s="49">
        <v>16.148844637411685</v>
      </c>
      <c r="X59" s="28"/>
      <c r="Y59" s="28"/>
      <c r="Z59" s="28"/>
    </row>
    <row r="60" spans="1:26" ht="30.75" thickBot="1" x14ac:dyDescent="0.3">
      <c r="A60" s="39" t="s">
        <v>438</v>
      </c>
      <c r="B60" s="40" t="s">
        <v>35</v>
      </c>
      <c r="C60" s="39" t="s">
        <v>185</v>
      </c>
      <c r="D60" s="39" t="s">
        <v>439</v>
      </c>
      <c r="E60" s="39" t="s">
        <v>175</v>
      </c>
      <c r="F60" s="39" t="s">
        <v>440</v>
      </c>
      <c r="G60" s="39" t="s">
        <v>441</v>
      </c>
      <c r="H60" s="41">
        <v>25455000</v>
      </c>
      <c r="I60" s="28" t="s">
        <v>190</v>
      </c>
      <c r="J60" s="28" t="s">
        <v>190</v>
      </c>
      <c r="K60" s="29">
        <v>7.2625259983378667</v>
      </c>
      <c r="L60" s="39" t="s">
        <v>122</v>
      </c>
      <c r="M60" s="39" t="s">
        <v>191</v>
      </c>
      <c r="N60" s="42">
        <v>0.1230635794390222</v>
      </c>
      <c r="O60" s="53" t="s">
        <v>38</v>
      </c>
      <c r="P60" s="42">
        <v>56.263935417095993</v>
      </c>
      <c r="Q60" s="44" t="s">
        <v>40</v>
      </c>
      <c r="R60" s="45">
        <v>0</v>
      </c>
      <c r="S60" s="46">
        <v>0</v>
      </c>
      <c r="T60" s="47">
        <v>15</v>
      </c>
      <c r="U60" s="46">
        <v>25</v>
      </c>
      <c r="V60" s="48">
        <v>10</v>
      </c>
      <c r="W60" s="49">
        <v>17.262525998337868</v>
      </c>
      <c r="X60" s="28"/>
      <c r="Y60" s="28"/>
      <c r="Z60" s="28"/>
    </row>
    <row r="61" spans="1:26" ht="45.75" thickBot="1" x14ac:dyDescent="0.3">
      <c r="A61" s="39" t="s">
        <v>442</v>
      </c>
      <c r="B61" s="40" t="s">
        <v>82</v>
      </c>
      <c r="C61" s="39" t="s">
        <v>185</v>
      </c>
      <c r="D61" s="39" t="s">
        <v>443</v>
      </c>
      <c r="E61" s="39" t="s">
        <v>275</v>
      </c>
      <c r="F61" s="39" t="s">
        <v>343</v>
      </c>
      <c r="G61" s="39" t="s">
        <v>444</v>
      </c>
      <c r="H61" s="41">
        <v>27246000</v>
      </c>
      <c r="I61" s="28" t="s">
        <v>190</v>
      </c>
      <c r="J61" s="28">
        <v>7.4103002086296783</v>
      </c>
      <c r="K61" s="29">
        <v>5.3792341563277422</v>
      </c>
      <c r="L61" s="39" t="s">
        <v>182</v>
      </c>
      <c r="M61" s="39" t="s">
        <v>217</v>
      </c>
      <c r="N61" s="42">
        <v>8.8696718580645165E-2</v>
      </c>
      <c r="O61" s="53" t="s">
        <v>38</v>
      </c>
      <c r="P61" s="42">
        <v>42.048896023200001</v>
      </c>
      <c r="Q61" s="44" t="s">
        <v>40</v>
      </c>
      <c r="R61" s="45">
        <v>0</v>
      </c>
      <c r="S61" s="46">
        <v>0</v>
      </c>
      <c r="T61" s="47">
        <v>7.5</v>
      </c>
      <c r="U61" s="46">
        <v>25</v>
      </c>
      <c r="V61" s="48">
        <v>8.125</v>
      </c>
      <c r="W61" s="49">
        <v>13.504234156327742</v>
      </c>
      <c r="X61" s="28"/>
      <c r="Y61" s="28"/>
      <c r="Z61" s="28"/>
    </row>
    <row r="62" spans="1:26" ht="45.75" thickBot="1" x14ac:dyDescent="0.3">
      <c r="A62" s="39" t="s">
        <v>445</v>
      </c>
      <c r="B62" s="40" t="s">
        <v>35</v>
      </c>
      <c r="C62" s="39" t="s">
        <v>185</v>
      </c>
      <c r="D62" s="39" t="s">
        <v>446</v>
      </c>
      <c r="E62" s="39" t="s">
        <v>176</v>
      </c>
      <c r="F62" s="39" t="s">
        <v>447</v>
      </c>
      <c r="G62" s="39" t="s">
        <v>448</v>
      </c>
      <c r="H62" s="41">
        <v>23598000</v>
      </c>
      <c r="I62" s="28" t="s">
        <v>190</v>
      </c>
      <c r="J62" s="28" t="s">
        <v>190</v>
      </c>
      <c r="K62" s="29">
        <v>13.837940244208479</v>
      </c>
      <c r="L62" s="39" t="s">
        <v>37</v>
      </c>
      <c r="M62" s="39" t="s">
        <v>168</v>
      </c>
      <c r="N62" s="42">
        <v>0.61175419518593988</v>
      </c>
      <c r="O62" s="53" t="s">
        <v>39</v>
      </c>
      <c r="P62" s="42">
        <v>57.236323408571991</v>
      </c>
      <c r="Q62" s="44" t="s">
        <v>40</v>
      </c>
      <c r="R62" s="45">
        <v>17.5</v>
      </c>
      <c r="S62" s="46">
        <v>10</v>
      </c>
      <c r="T62" s="47">
        <v>15</v>
      </c>
      <c r="U62" s="46">
        <v>25</v>
      </c>
      <c r="V62" s="48">
        <v>16.875</v>
      </c>
      <c r="W62" s="49">
        <v>30.712940244208479</v>
      </c>
      <c r="X62" s="28"/>
      <c r="Y62" s="28"/>
      <c r="Z62" s="28"/>
    </row>
    <row r="63" spans="1:26" ht="45.75" thickBot="1" x14ac:dyDescent="0.3">
      <c r="A63" s="39" t="s">
        <v>449</v>
      </c>
      <c r="B63" s="40" t="s">
        <v>35</v>
      </c>
      <c r="C63" s="39" t="s">
        <v>185</v>
      </c>
      <c r="D63" s="39" t="s">
        <v>450</v>
      </c>
      <c r="E63" s="39" t="s">
        <v>322</v>
      </c>
      <c r="F63" s="39" t="s">
        <v>451</v>
      </c>
      <c r="G63" s="39" t="s">
        <v>452</v>
      </c>
      <c r="H63" s="41">
        <v>4446000</v>
      </c>
      <c r="I63" s="28" t="s">
        <v>190</v>
      </c>
      <c r="J63" s="28" t="s">
        <v>190</v>
      </c>
      <c r="K63" s="29">
        <v>20.76890643304764</v>
      </c>
      <c r="L63" s="39" t="s">
        <v>37</v>
      </c>
      <c r="M63" s="39" t="s">
        <v>168</v>
      </c>
      <c r="N63" s="42">
        <v>0.94936708860759489</v>
      </c>
      <c r="O63" s="53" t="s">
        <v>39</v>
      </c>
      <c r="P63" s="42">
        <v>81.765013697564996</v>
      </c>
      <c r="Q63" s="44" t="s">
        <v>40</v>
      </c>
      <c r="R63" s="45">
        <v>25.25</v>
      </c>
      <c r="S63" s="46">
        <v>10</v>
      </c>
      <c r="T63" s="47">
        <v>30</v>
      </c>
      <c r="U63" s="46">
        <v>25</v>
      </c>
      <c r="V63" s="48">
        <v>22.5625</v>
      </c>
      <c r="W63" s="49">
        <v>43.33140643304764</v>
      </c>
      <c r="X63" s="28"/>
      <c r="Y63" s="28"/>
      <c r="Z63" s="28"/>
    </row>
    <row r="64" spans="1:26" ht="30.75" thickBot="1" x14ac:dyDescent="0.3">
      <c r="A64" s="39" t="s">
        <v>453</v>
      </c>
      <c r="B64" s="40" t="s">
        <v>35</v>
      </c>
      <c r="C64" s="39" t="s">
        <v>185</v>
      </c>
      <c r="D64" s="39" t="s">
        <v>454</v>
      </c>
      <c r="E64" s="39" t="s">
        <v>360</v>
      </c>
      <c r="F64" s="39" t="s">
        <v>455</v>
      </c>
      <c r="G64" s="39" t="s">
        <v>456</v>
      </c>
      <c r="H64" s="41">
        <v>5299000</v>
      </c>
      <c r="I64" s="28" t="s">
        <v>190</v>
      </c>
      <c r="J64" s="28" t="s">
        <v>190</v>
      </c>
      <c r="K64" s="29">
        <v>23.671720466961762</v>
      </c>
      <c r="L64" s="39" t="s">
        <v>37</v>
      </c>
      <c r="M64" s="39" t="s">
        <v>168</v>
      </c>
      <c r="N64" s="42">
        <v>1.0759493670886076</v>
      </c>
      <c r="O64" s="53" t="s">
        <v>39</v>
      </c>
      <c r="P64" s="42">
        <v>66.66</v>
      </c>
      <c r="Q64" s="44" t="s">
        <v>40</v>
      </c>
      <c r="R64" s="45">
        <v>35</v>
      </c>
      <c r="S64" s="46">
        <v>10</v>
      </c>
      <c r="T64" s="47">
        <v>20</v>
      </c>
      <c r="U64" s="46">
        <v>25</v>
      </c>
      <c r="V64" s="48">
        <v>22.5</v>
      </c>
      <c r="W64" s="49">
        <v>46.171720466961759</v>
      </c>
      <c r="X64" s="28"/>
      <c r="Y64" s="28"/>
      <c r="Z64" s="28"/>
    </row>
    <row r="65" spans="1:26" ht="60.75" thickBot="1" x14ac:dyDescent="0.3">
      <c r="A65" s="39" t="s">
        <v>457</v>
      </c>
      <c r="B65" s="40" t="s">
        <v>35</v>
      </c>
      <c r="C65" s="39" t="s">
        <v>185</v>
      </c>
      <c r="D65" s="39" t="s">
        <v>458</v>
      </c>
      <c r="E65" s="39" t="s">
        <v>459</v>
      </c>
      <c r="F65" s="39" t="s">
        <v>185</v>
      </c>
      <c r="G65" s="39" t="s">
        <v>460</v>
      </c>
      <c r="H65" s="41">
        <v>775000</v>
      </c>
      <c r="I65" s="28" t="s">
        <v>190</v>
      </c>
      <c r="J65" s="28" t="s">
        <v>190</v>
      </c>
      <c r="K65" s="29">
        <v>34.837363622007999</v>
      </c>
      <c r="L65" s="39" t="s">
        <v>37</v>
      </c>
      <c r="M65" s="39" t="s">
        <v>168</v>
      </c>
      <c r="N65" s="42">
        <v>0.52386875043400016</v>
      </c>
      <c r="O65" s="53" t="s">
        <v>38</v>
      </c>
      <c r="P65" s="42">
        <v>66.650000000000006</v>
      </c>
      <c r="Q65" s="44" t="s">
        <v>40</v>
      </c>
      <c r="R65" s="45">
        <v>17.5</v>
      </c>
      <c r="S65" s="46">
        <v>0</v>
      </c>
      <c r="T65" s="47">
        <v>20</v>
      </c>
      <c r="U65" s="46">
        <v>25</v>
      </c>
      <c r="V65" s="48">
        <v>15.625</v>
      </c>
      <c r="W65" s="49">
        <v>50.462363622007999</v>
      </c>
      <c r="X65" s="28"/>
      <c r="Y65" s="28"/>
      <c r="Z65" s="28"/>
    </row>
    <row r="66" spans="1:26" ht="45.75" thickBot="1" x14ac:dyDescent="0.3">
      <c r="A66" s="39" t="s">
        <v>461</v>
      </c>
      <c r="B66" s="40" t="s">
        <v>35</v>
      </c>
      <c r="C66" s="39" t="s">
        <v>185</v>
      </c>
      <c r="D66" s="39" t="s">
        <v>450</v>
      </c>
      <c r="E66" s="39" t="s">
        <v>462</v>
      </c>
      <c r="F66" s="39" t="s">
        <v>185</v>
      </c>
      <c r="G66" s="39" t="s">
        <v>463</v>
      </c>
      <c r="H66" s="41">
        <v>775000</v>
      </c>
      <c r="I66" s="28" t="s">
        <v>190</v>
      </c>
      <c r="J66" s="28" t="s">
        <v>190</v>
      </c>
      <c r="K66" s="29">
        <v>35.340200800627848</v>
      </c>
      <c r="L66" s="39" t="s">
        <v>37</v>
      </c>
      <c r="M66" s="39" t="s">
        <v>168</v>
      </c>
      <c r="N66" s="42">
        <v>0.71174289651898726</v>
      </c>
      <c r="O66" s="53" t="s">
        <v>38</v>
      </c>
      <c r="P66" s="42">
        <v>50</v>
      </c>
      <c r="Q66" s="44" t="s">
        <v>40</v>
      </c>
      <c r="R66" s="45">
        <v>25.25</v>
      </c>
      <c r="S66" s="46">
        <v>0</v>
      </c>
      <c r="T66" s="47">
        <v>7.5</v>
      </c>
      <c r="U66" s="46">
        <v>25</v>
      </c>
      <c r="V66" s="48">
        <v>14.4375</v>
      </c>
      <c r="W66" s="49">
        <v>49.777700800627848</v>
      </c>
      <c r="X66" s="28"/>
      <c r="Y66" s="28"/>
      <c r="Z66" s="28"/>
    </row>
    <row r="67" spans="1:26" ht="45.75" thickBot="1" x14ac:dyDescent="0.3">
      <c r="A67" s="39" t="s">
        <v>464</v>
      </c>
      <c r="B67" s="40" t="s">
        <v>82</v>
      </c>
      <c r="C67" s="39" t="s">
        <v>185</v>
      </c>
      <c r="D67" s="39" t="s">
        <v>465</v>
      </c>
      <c r="E67" s="39" t="s">
        <v>466</v>
      </c>
      <c r="F67" s="39" t="s">
        <v>322</v>
      </c>
      <c r="G67" s="39" t="s">
        <v>467</v>
      </c>
      <c r="H67" s="41">
        <v>7051000</v>
      </c>
      <c r="I67" s="28" t="s">
        <v>190</v>
      </c>
      <c r="J67" s="28">
        <v>9.5898480583019641</v>
      </c>
      <c r="K67" s="29">
        <v>7.2438433123096715</v>
      </c>
      <c r="L67" s="39" t="s">
        <v>182</v>
      </c>
      <c r="M67" s="39" t="s">
        <v>217</v>
      </c>
      <c r="N67" s="42">
        <v>0.19366625845076432</v>
      </c>
      <c r="O67" s="53" t="s">
        <v>38</v>
      </c>
      <c r="P67" s="42">
        <v>46.765108971404999</v>
      </c>
      <c r="Q67" s="44" t="s">
        <v>40</v>
      </c>
      <c r="R67" s="45">
        <v>0</v>
      </c>
      <c r="S67" s="46">
        <v>0</v>
      </c>
      <c r="T67" s="47">
        <v>7.5</v>
      </c>
      <c r="U67" s="46">
        <v>25</v>
      </c>
      <c r="V67" s="48">
        <v>8.125</v>
      </c>
      <c r="W67" s="49">
        <v>15.368843312309671</v>
      </c>
      <c r="X67" s="28"/>
      <c r="Y67" s="28"/>
      <c r="Z67" s="28"/>
    </row>
    <row r="68" spans="1:26" ht="75.75" thickBot="1" x14ac:dyDescent="0.3">
      <c r="A68" s="39" t="s">
        <v>468</v>
      </c>
      <c r="B68" s="40" t="s">
        <v>35</v>
      </c>
      <c r="C68" s="39" t="s">
        <v>185</v>
      </c>
      <c r="D68" s="39" t="s">
        <v>469</v>
      </c>
      <c r="E68" s="39" t="s">
        <v>470</v>
      </c>
      <c r="F68" s="39" t="s">
        <v>471</v>
      </c>
      <c r="G68" s="39" t="s">
        <v>472</v>
      </c>
      <c r="H68" s="41">
        <v>49762000</v>
      </c>
      <c r="I68" s="28" t="s">
        <v>190</v>
      </c>
      <c r="J68" s="28" t="s">
        <v>190</v>
      </c>
      <c r="K68" s="29">
        <v>9.8406870319789022</v>
      </c>
      <c r="L68" s="39" t="s">
        <v>125</v>
      </c>
      <c r="M68" s="39" t="s">
        <v>191</v>
      </c>
      <c r="N68" s="42">
        <v>0.25887159433980844</v>
      </c>
      <c r="O68" s="53" t="s">
        <v>38</v>
      </c>
      <c r="P68" s="42">
        <v>64.070039568612003</v>
      </c>
      <c r="Q68" s="44" t="s">
        <v>40</v>
      </c>
      <c r="R68" s="45">
        <v>0</v>
      </c>
      <c r="S68" s="46">
        <v>0</v>
      </c>
      <c r="T68" s="47">
        <v>15</v>
      </c>
      <c r="U68" s="46">
        <v>25</v>
      </c>
      <c r="V68" s="48">
        <v>10</v>
      </c>
      <c r="W68" s="49">
        <v>19.840687031978902</v>
      </c>
      <c r="X68" s="28"/>
      <c r="Y68" s="28"/>
      <c r="Z68" s="28"/>
    </row>
    <row r="69" spans="1:26" ht="75.75" thickBot="1" x14ac:dyDescent="0.3">
      <c r="A69" s="39" t="s">
        <v>473</v>
      </c>
      <c r="B69" s="40" t="s">
        <v>35</v>
      </c>
      <c r="C69" s="39" t="s">
        <v>474</v>
      </c>
      <c r="D69" s="39" t="s">
        <v>475</v>
      </c>
      <c r="E69" s="39" t="s">
        <v>476</v>
      </c>
      <c r="F69" s="39" t="s">
        <v>185</v>
      </c>
      <c r="G69" s="39" t="s">
        <v>477</v>
      </c>
      <c r="H69" s="41">
        <v>1860000</v>
      </c>
      <c r="I69" s="28" t="s">
        <v>190</v>
      </c>
      <c r="J69" s="28" t="s">
        <v>190</v>
      </c>
      <c r="K69" s="29">
        <v>40.713862082663383</v>
      </c>
      <c r="L69" s="39" t="s">
        <v>125</v>
      </c>
      <c r="M69" s="39" t="s">
        <v>191</v>
      </c>
      <c r="N69" s="42">
        <v>0.82277184022194894</v>
      </c>
      <c r="O69" s="53" t="s">
        <v>39</v>
      </c>
      <c r="P69" s="42">
        <v>66.650000000000006</v>
      </c>
      <c r="Q69" s="44" t="s">
        <v>40</v>
      </c>
      <c r="R69" s="45">
        <v>25.25</v>
      </c>
      <c r="S69" s="46">
        <v>10</v>
      </c>
      <c r="T69" s="47">
        <v>20</v>
      </c>
      <c r="U69" s="46">
        <v>25</v>
      </c>
      <c r="V69" s="48">
        <v>20.0625</v>
      </c>
      <c r="W69" s="49">
        <v>60.776362082663383</v>
      </c>
      <c r="X69" s="28"/>
      <c r="Y69" s="28"/>
      <c r="Z69" s="28"/>
    </row>
    <row r="70" spans="1:26" ht="30.75" thickBot="1" x14ac:dyDescent="0.3">
      <c r="A70" s="39" t="s">
        <v>478</v>
      </c>
      <c r="B70" s="40" t="s">
        <v>35</v>
      </c>
      <c r="C70" s="39" t="s">
        <v>185</v>
      </c>
      <c r="D70" s="39" t="s">
        <v>479</v>
      </c>
      <c r="E70" s="39" t="s">
        <v>250</v>
      </c>
      <c r="F70" s="39" t="s">
        <v>386</v>
      </c>
      <c r="G70" s="39" t="s">
        <v>480</v>
      </c>
      <c r="H70" s="41">
        <v>18461000</v>
      </c>
      <c r="I70" s="28" t="s">
        <v>190</v>
      </c>
      <c r="J70" s="28" t="s">
        <v>190</v>
      </c>
      <c r="K70" s="29">
        <v>17.669964251790496</v>
      </c>
      <c r="L70" s="39" t="s">
        <v>125</v>
      </c>
      <c r="M70" s="39" t="s">
        <v>191</v>
      </c>
      <c r="N70" s="42">
        <v>0.69620253134113153</v>
      </c>
      <c r="O70" s="53" t="s">
        <v>38</v>
      </c>
      <c r="P70" s="42">
        <v>83.623118555162989</v>
      </c>
      <c r="Q70" s="44" t="s">
        <v>40</v>
      </c>
      <c r="R70" s="45">
        <v>17.5</v>
      </c>
      <c r="S70" s="46">
        <v>0</v>
      </c>
      <c r="T70" s="47">
        <v>30</v>
      </c>
      <c r="U70" s="46">
        <v>25</v>
      </c>
      <c r="V70" s="48">
        <v>18.125</v>
      </c>
      <c r="W70" s="49">
        <v>35.794964251790496</v>
      </c>
      <c r="X70" s="28"/>
      <c r="Y70" s="28"/>
      <c r="Z70" s="28"/>
    </row>
    <row r="71" spans="1:26" ht="30.75" thickBot="1" x14ac:dyDescent="0.3">
      <c r="A71" s="39" t="s">
        <v>481</v>
      </c>
      <c r="B71" s="40" t="s">
        <v>35</v>
      </c>
      <c r="C71" s="39" t="s">
        <v>482</v>
      </c>
      <c r="D71" s="39" t="s">
        <v>483</v>
      </c>
      <c r="E71" s="39" t="s">
        <v>484</v>
      </c>
      <c r="F71" s="39" t="s">
        <v>485</v>
      </c>
      <c r="G71" s="39" t="s">
        <v>486</v>
      </c>
      <c r="H71" s="41">
        <v>1844000</v>
      </c>
      <c r="I71" s="28" t="s">
        <v>190</v>
      </c>
      <c r="J71" s="28" t="s">
        <v>190</v>
      </c>
      <c r="K71" s="29">
        <v>18.44126872159093</v>
      </c>
      <c r="L71" s="39" t="s">
        <v>125</v>
      </c>
      <c r="M71" s="39" t="s">
        <v>191</v>
      </c>
      <c r="N71" s="42">
        <v>0.6444966028069754</v>
      </c>
      <c r="O71" s="53" t="s">
        <v>39</v>
      </c>
      <c r="P71" s="42">
        <v>86.786926289414993</v>
      </c>
      <c r="Q71" s="44" t="s">
        <v>40</v>
      </c>
      <c r="R71" s="45">
        <v>17.5</v>
      </c>
      <c r="S71" s="46">
        <v>10</v>
      </c>
      <c r="T71" s="47">
        <v>30</v>
      </c>
      <c r="U71" s="46">
        <v>25</v>
      </c>
      <c r="V71" s="48">
        <v>20.625</v>
      </c>
      <c r="W71" s="49">
        <v>39.06626872159093</v>
      </c>
      <c r="X71" s="28"/>
      <c r="Y71" s="28"/>
      <c r="Z71" s="28"/>
    </row>
    <row r="72" spans="1:26" ht="60.75" thickBot="1" x14ac:dyDescent="0.3">
      <c r="A72" s="39" t="s">
        <v>487</v>
      </c>
      <c r="B72" s="40" t="s">
        <v>35</v>
      </c>
      <c r="C72" s="39" t="s">
        <v>185</v>
      </c>
      <c r="D72" s="39" t="s">
        <v>488</v>
      </c>
      <c r="E72" s="39" t="s">
        <v>489</v>
      </c>
      <c r="F72" s="39" t="s">
        <v>490</v>
      </c>
      <c r="G72" s="39" t="s">
        <v>491</v>
      </c>
      <c r="H72" s="41">
        <v>7752000</v>
      </c>
      <c r="I72" s="28" t="s">
        <v>190</v>
      </c>
      <c r="J72" s="28" t="s">
        <v>190</v>
      </c>
      <c r="K72" s="29">
        <v>7.5733676341560301</v>
      </c>
      <c r="L72" s="39" t="s">
        <v>37</v>
      </c>
      <c r="M72" s="39" t="s">
        <v>168</v>
      </c>
      <c r="N72" s="42">
        <v>0.23292788069620252</v>
      </c>
      <c r="O72" s="53" t="s">
        <v>39</v>
      </c>
      <c r="P72" s="42">
        <v>44.838122246015999</v>
      </c>
      <c r="Q72" s="44" t="s">
        <v>40</v>
      </c>
      <c r="R72" s="45">
        <v>0</v>
      </c>
      <c r="S72" s="46">
        <v>10</v>
      </c>
      <c r="T72" s="47">
        <v>7.5</v>
      </c>
      <c r="U72" s="46">
        <v>25</v>
      </c>
      <c r="V72" s="48">
        <v>10.625</v>
      </c>
      <c r="W72" s="49">
        <v>18.198367634156028</v>
      </c>
      <c r="X72" s="28"/>
      <c r="Y72" s="28"/>
      <c r="Z72" s="28"/>
    </row>
    <row r="73" spans="1:26" ht="60.75" thickBot="1" x14ac:dyDescent="0.3">
      <c r="A73" s="39" t="s">
        <v>492</v>
      </c>
      <c r="B73" s="40" t="s">
        <v>35</v>
      </c>
      <c r="C73" s="39" t="s">
        <v>185</v>
      </c>
      <c r="D73" s="39" t="s">
        <v>493</v>
      </c>
      <c r="E73" s="39" t="s">
        <v>494</v>
      </c>
      <c r="F73" s="39" t="s">
        <v>495</v>
      </c>
      <c r="G73" s="39" t="s">
        <v>496</v>
      </c>
      <c r="H73" s="41">
        <v>21930000</v>
      </c>
      <c r="I73" s="28" t="s">
        <v>190</v>
      </c>
      <c r="J73" s="28" t="s">
        <v>190</v>
      </c>
      <c r="K73" s="29">
        <v>10.099633801763257</v>
      </c>
      <c r="L73" s="39" t="s">
        <v>142</v>
      </c>
      <c r="M73" s="39" t="s">
        <v>265</v>
      </c>
      <c r="N73" s="42">
        <v>0.35742783374089399</v>
      </c>
      <c r="O73" s="53" t="s">
        <v>39</v>
      </c>
      <c r="P73" s="42">
        <v>49.440881880686995</v>
      </c>
      <c r="Q73" s="44" t="s">
        <v>40</v>
      </c>
      <c r="R73" s="45">
        <v>8.25</v>
      </c>
      <c r="S73" s="46">
        <v>10</v>
      </c>
      <c r="T73" s="47">
        <v>7.5</v>
      </c>
      <c r="U73" s="46">
        <v>25</v>
      </c>
      <c r="V73" s="48">
        <v>12.6875</v>
      </c>
      <c r="W73" s="49">
        <v>22.787133801763257</v>
      </c>
      <c r="X73" s="28"/>
      <c r="Y73" s="28"/>
      <c r="Z73" s="28"/>
    </row>
    <row r="74" spans="1:26" ht="45.75" thickBot="1" x14ac:dyDescent="0.3">
      <c r="A74" s="39" t="s">
        <v>497</v>
      </c>
      <c r="B74" s="40" t="s">
        <v>82</v>
      </c>
      <c r="C74" s="39" t="s">
        <v>185</v>
      </c>
      <c r="D74" s="39" t="s">
        <v>498</v>
      </c>
      <c r="E74" s="39" t="s">
        <v>499</v>
      </c>
      <c r="F74" s="39" t="s">
        <v>500</v>
      </c>
      <c r="G74" s="39" t="s">
        <v>501</v>
      </c>
      <c r="H74" s="41">
        <v>15991000</v>
      </c>
      <c r="I74" s="28" t="s">
        <v>190</v>
      </c>
      <c r="J74" s="28">
        <v>15.571366319952396</v>
      </c>
      <c r="K74" s="29">
        <v>13.041893350571216</v>
      </c>
      <c r="L74" s="39" t="s">
        <v>142</v>
      </c>
      <c r="M74" s="39" t="s">
        <v>265</v>
      </c>
      <c r="N74" s="42">
        <v>0.53210392582735444</v>
      </c>
      <c r="O74" s="53" t="s">
        <v>39</v>
      </c>
      <c r="P74" s="42">
        <v>51.527495418465001</v>
      </c>
      <c r="Q74" s="44" t="s">
        <v>40</v>
      </c>
      <c r="R74" s="45">
        <v>17.5</v>
      </c>
      <c r="S74" s="46">
        <v>10</v>
      </c>
      <c r="T74" s="47">
        <v>15</v>
      </c>
      <c r="U74" s="46">
        <v>25</v>
      </c>
      <c r="V74" s="48">
        <v>16.875</v>
      </c>
      <c r="W74" s="49">
        <v>29.916893350571215</v>
      </c>
      <c r="X74" s="28"/>
      <c r="Y74" s="28"/>
      <c r="Z74" s="28"/>
    </row>
    <row r="75" spans="1:26" ht="30.75" thickBot="1" x14ac:dyDescent="0.3">
      <c r="A75" s="39" t="s">
        <v>502</v>
      </c>
      <c r="B75" s="40" t="s">
        <v>35</v>
      </c>
      <c r="C75" s="39" t="s">
        <v>185</v>
      </c>
      <c r="D75" s="39" t="s">
        <v>237</v>
      </c>
      <c r="E75" s="39" t="s">
        <v>503</v>
      </c>
      <c r="F75" s="39" t="s">
        <v>185</v>
      </c>
      <c r="G75" s="39" t="s">
        <v>504</v>
      </c>
      <c r="H75" s="41">
        <v>8510000</v>
      </c>
      <c r="I75" s="28" t="s">
        <v>190</v>
      </c>
      <c r="J75" s="28" t="s">
        <v>190</v>
      </c>
      <c r="K75" s="29">
        <v>8.0376728470146688</v>
      </c>
      <c r="L75" s="39" t="s">
        <v>142</v>
      </c>
      <c r="M75" s="39" t="s">
        <v>265</v>
      </c>
      <c r="N75" s="42">
        <v>0.12578259664990563</v>
      </c>
      <c r="O75" s="53" t="s">
        <v>38</v>
      </c>
      <c r="P75" s="42">
        <v>62.600852375358002</v>
      </c>
      <c r="Q75" s="44" t="s">
        <v>40</v>
      </c>
      <c r="R75" s="45">
        <v>0</v>
      </c>
      <c r="S75" s="46">
        <v>0</v>
      </c>
      <c r="T75" s="47">
        <v>15</v>
      </c>
      <c r="U75" s="46">
        <v>25</v>
      </c>
      <c r="V75" s="48">
        <v>10</v>
      </c>
      <c r="W75" s="49">
        <v>18.037672847014669</v>
      </c>
      <c r="X75" s="28"/>
      <c r="Y75" s="28"/>
      <c r="Z75" s="28"/>
    </row>
    <row r="76" spans="1:26" ht="30.75" thickBot="1" x14ac:dyDescent="0.3">
      <c r="A76" s="39" t="s">
        <v>505</v>
      </c>
      <c r="B76" s="40" t="s">
        <v>35</v>
      </c>
      <c r="C76" s="39" t="s">
        <v>185</v>
      </c>
      <c r="D76" s="39" t="s">
        <v>506</v>
      </c>
      <c r="E76" s="39" t="s">
        <v>250</v>
      </c>
      <c r="F76" s="39" t="s">
        <v>507</v>
      </c>
      <c r="G76" s="39" t="s">
        <v>508</v>
      </c>
      <c r="H76" s="41">
        <v>2622000</v>
      </c>
      <c r="I76" s="28" t="s">
        <v>190</v>
      </c>
      <c r="J76" s="28" t="s">
        <v>190</v>
      </c>
      <c r="K76" s="29">
        <v>9.4336524269981741</v>
      </c>
      <c r="L76" s="39" t="s">
        <v>37</v>
      </c>
      <c r="M76" s="39" t="s">
        <v>168</v>
      </c>
      <c r="N76" s="42">
        <v>0.31855883496876447</v>
      </c>
      <c r="O76" s="53" t="s">
        <v>38</v>
      </c>
      <c r="P76" s="42">
        <v>52.082880557729993</v>
      </c>
      <c r="Q76" s="44" t="s">
        <v>40</v>
      </c>
      <c r="R76" s="45">
        <v>8.25</v>
      </c>
      <c r="S76" s="46">
        <v>0</v>
      </c>
      <c r="T76" s="47">
        <v>15</v>
      </c>
      <c r="U76" s="46">
        <v>25</v>
      </c>
      <c r="V76" s="48">
        <v>12.0625</v>
      </c>
      <c r="W76" s="49">
        <v>21.496152426998172</v>
      </c>
      <c r="X76" s="28"/>
      <c r="Y76" s="28"/>
      <c r="Z76" s="28"/>
    </row>
    <row r="77" spans="1:26" ht="30.75" thickBot="1" x14ac:dyDescent="0.3">
      <c r="A77" s="39" t="s">
        <v>509</v>
      </c>
      <c r="B77" s="40" t="s">
        <v>82</v>
      </c>
      <c r="C77" s="39" t="s">
        <v>185</v>
      </c>
      <c r="D77" s="39" t="s">
        <v>274</v>
      </c>
      <c r="E77" s="39" t="s">
        <v>455</v>
      </c>
      <c r="F77" s="39" t="s">
        <v>250</v>
      </c>
      <c r="G77" s="39" t="s">
        <v>510</v>
      </c>
      <c r="H77" s="41">
        <v>18924000</v>
      </c>
      <c r="I77" s="28" t="s">
        <v>190</v>
      </c>
      <c r="J77" s="28">
        <v>14.186787194075288</v>
      </c>
      <c r="K77" s="29">
        <v>12.395093168580409</v>
      </c>
      <c r="L77" s="39" t="s">
        <v>37</v>
      </c>
      <c r="M77" s="39" t="s">
        <v>168</v>
      </c>
      <c r="N77" s="42">
        <v>0.46087963964495915</v>
      </c>
      <c r="O77" s="53" t="s">
        <v>38</v>
      </c>
      <c r="P77" s="42">
        <v>62.509548330008997</v>
      </c>
      <c r="Q77" s="44" t="s">
        <v>40</v>
      </c>
      <c r="R77" s="45">
        <v>8.25</v>
      </c>
      <c r="S77" s="46">
        <v>0</v>
      </c>
      <c r="T77" s="47">
        <v>15</v>
      </c>
      <c r="U77" s="46">
        <v>25</v>
      </c>
      <c r="V77" s="48">
        <v>12.0625</v>
      </c>
      <c r="W77" s="49">
        <v>24.457593168580409</v>
      </c>
      <c r="X77" s="28"/>
      <c r="Y77" s="28"/>
      <c r="Z77" s="28"/>
    </row>
    <row r="78" spans="1:26" ht="45.75" thickBot="1" x14ac:dyDescent="0.3">
      <c r="A78" s="39" t="s">
        <v>511</v>
      </c>
      <c r="B78" s="40" t="s">
        <v>82</v>
      </c>
      <c r="C78" s="39" t="s">
        <v>185</v>
      </c>
      <c r="D78" s="39" t="s">
        <v>274</v>
      </c>
      <c r="E78" s="39" t="s">
        <v>512</v>
      </c>
      <c r="F78" s="39" t="s">
        <v>513</v>
      </c>
      <c r="G78" s="39" t="s">
        <v>514</v>
      </c>
      <c r="H78" s="41">
        <v>10353000</v>
      </c>
      <c r="I78" s="28" t="s">
        <v>190</v>
      </c>
      <c r="J78" s="28">
        <v>24.164088477166036</v>
      </c>
      <c r="K78" s="29">
        <v>19.462839768133989</v>
      </c>
      <c r="L78" s="39" t="s">
        <v>37</v>
      </c>
      <c r="M78" s="39" t="s">
        <v>168</v>
      </c>
      <c r="N78" s="42">
        <v>0.98945938539375988</v>
      </c>
      <c r="O78" s="53" t="s">
        <v>38</v>
      </c>
      <c r="P78" s="42">
        <v>59.423056520057997</v>
      </c>
      <c r="Q78" s="44" t="s">
        <v>40</v>
      </c>
      <c r="R78" s="45">
        <v>25.25</v>
      </c>
      <c r="S78" s="46">
        <v>0</v>
      </c>
      <c r="T78" s="47">
        <v>15</v>
      </c>
      <c r="U78" s="46">
        <v>25</v>
      </c>
      <c r="V78" s="48">
        <v>16.3125</v>
      </c>
      <c r="W78" s="49">
        <v>35.775339768133989</v>
      </c>
      <c r="X78" s="28"/>
      <c r="Y78" s="28"/>
      <c r="Z78" s="28"/>
    </row>
    <row r="79" spans="1:26" ht="165.75" thickBot="1" x14ac:dyDescent="0.3">
      <c r="A79" s="39" t="s">
        <v>515</v>
      </c>
      <c r="B79" s="40" t="s">
        <v>35</v>
      </c>
      <c r="C79" s="39" t="s">
        <v>516</v>
      </c>
      <c r="D79" s="39" t="s">
        <v>517</v>
      </c>
      <c r="E79" s="39" t="s">
        <v>328</v>
      </c>
      <c r="F79" s="39" t="s">
        <v>518</v>
      </c>
      <c r="G79" s="39" t="s">
        <v>519</v>
      </c>
      <c r="H79" s="41">
        <v>10000000</v>
      </c>
      <c r="I79" s="28" t="s">
        <v>190</v>
      </c>
      <c r="J79" s="28" t="s">
        <v>190</v>
      </c>
      <c r="K79" s="29">
        <v>7.5939521778336854</v>
      </c>
      <c r="L79" s="39" t="s">
        <v>142</v>
      </c>
      <c r="M79" s="39" t="s">
        <v>265</v>
      </c>
      <c r="N79" s="42">
        <v>0.29354355173535707</v>
      </c>
      <c r="O79" s="53" t="s">
        <v>39</v>
      </c>
      <c r="P79" s="42">
        <v>36.977984891693993</v>
      </c>
      <c r="Q79" s="44" t="s">
        <v>40</v>
      </c>
      <c r="R79" s="45">
        <v>0</v>
      </c>
      <c r="S79" s="46">
        <v>10</v>
      </c>
      <c r="T79" s="47">
        <v>7.5</v>
      </c>
      <c r="U79" s="46">
        <v>25</v>
      </c>
      <c r="V79" s="48">
        <v>10.625</v>
      </c>
      <c r="W79" s="49">
        <v>18.218952177833685</v>
      </c>
      <c r="X79" s="28"/>
      <c r="Y79" s="28"/>
      <c r="Z79" s="28"/>
    </row>
    <row r="80" spans="1:26" ht="60.75" thickBot="1" x14ac:dyDescent="0.3">
      <c r="A80" s="39" t="s">
        <v>520</v>
      </c>
      <c r="B80" s="40" t="s">
        <v>35</v>
      </c>
      <c r="C80" s="39" t="s">
        <v>185</v>
      </c>
      <c r="D80" s="39" t="s">
        <v>521</v>
      </c>
      <c r="E80" s="39" t="s">
        <v>522</v>
      </c>
      <c r="F80" s="39" t="s">
        <v>523</v>
      </c>
      <c r="G80" s="39" t="s">
        <v>524</v>
      </c>
      <c r="H80" s="41">
        <v>8212000</v>
      </c>
      <c r="I80" s="28" t="s">
        <v>190</v>
      </c>
      <c r="J80" s="28" t="s">
        <v>190</v>
      </c>
      <c r="K80" s="29">
        <v>13.272030012063295</v>
      </c>
      <c r="L80" s="39" t="s">
        <v>142</v>
      </c>
      <c r="M80" s="39" t="s">
        <v>265</v>
      </c>
      <c r="N80" s="42">
        <v>0.49594020690872903</v>
      </c>
      <c r="O80" s="53" t="s">
        <v>39</v>
      </c>
      <c r="P80" s="42">
        <v>49.742015011028997</v>
      </c>
      <c r="Q80" s="44" t="s">
        <v>40</v>
      </c>
      <c r="R80" s="45">
        <v>8.25</v>
      </c>
      <c r="S80" s="46">
        <v>10</v>
      </c>
      <c r="T80" s="47">
        <v>7.5</v>
      </c>
      <c r="U80" s="46">
        <v>25</v>
      </c>
      <c r="V80" s="48">
        <v>12.6875</v>
      </c>
      <c r="W80" s="49">
        <v>25.959530012063297</v>
      </c>
      <c r="X80" s="28"/>
      <c r="Y80" s="28"/>
      <c r="Z80" s="28"/>
    </row>
    <row r="81" spans="1:26" ht="75.75" thickBot="1" x14ac:dyDescent="0.3">
      <c r="A81" s="39" t="s">
        <v>525</v>
      </c>
      <c r="B81" s="40" t="s">
        <v>82</v>
      </c>
      <c r="C81" s="39" t="s">
        <v>185</v>
      </c>
      <c r="D81" s="39" t="s">
        <v>255</v>
      </c>
      <c r="E81" s="39" t="s">
        <v>526</v>
      </c>
      <c r="F81" s="39" t="s">
        <v>185</v>
      </c>
      <c r="G81" s="39" t="s">
        <v>527</v>
      </c>
      <c r="H81" s="41">
        <v>1163000</v>
      </c>
      <c r="I81" s="28" t="s">
        <v>190</v>
      </c>
      <c r="J81" s="28">
        <v>25.383061965728537</v>
      </c>
      <c r="K81" s="29">
        <v>19.886179884049497</v>
      </c>
      <c r="L81" s="39" t="s">
        <v>142</v>
      </c>
      <c r="M81" s="39" t="s">
        <v>265</v>
      </c>
      <c r="N81" s="42">
        <v>0.471196949950069</v>
      </c>
      <c r="O81" s="53" t="s">
        <v>39</v>
      </c>
      <c r="P81" s="42">
        <v>66.650000000000006</v>
      </c>
      <c r="Q81" s="44" t="s">
        <v>40</v>
      </c>
      <c r="R81" s="45">
        <v>8.25</v>
      </c>
      <c r="S81" s="46">
        <v>10</v>
      </c>
      <c r="T81" s="47">
        <v>20</v>
      </c>
      <c r="U81" s="46">
        <v>25</v>
      </c>
      <c r="V81" s="48">
        <v>15.8125</v>
      </c>
      <c r="W81" s="49">
        <v>35.698679884049497</v>
      </c>
      <c r="X81" s="28"/>
      <c r="Y81" s="28"/>
      <c r="Z81" s="28"/>
    </row>
    <row r="82" spans="1:26" ht="60.75" thickBot="1" x14ac:dyDescent="0.3">
      <c r="A82" s="39" t="s">
        <v>528</v>
      </c>
      <c r="B82" s="40" t="s">
        <v>82</v>
      </c>
      <c r="C82" s="39" t="s">
        <v>185</v>
      </c>
      <c r="D82" s="39" t="s">
        <v>255</v>
      </c>
      <c r="E82" s="39" t="s">
        <v>529</v>
      </c>
      <c r="F82" s="39" t="s">
        <v>185</v>
      </c>
      <c r="G82" s="39" t="s">
        <v>530</v>
      </c>
      <c r="H82" s="41">
        <v>930000</v>
      </c>
      <c r="I82" s="28" t="s">
        <v>190</v>
      </c>
      <c r="J82" s="28">
        <v>45.769680519779122</v>
      </c>
      <c r="K82" s="29">
        <v>36.078412495289967</v>
      </c>
      <c r="L82" s="39" t="s">
        <v>142</v>
      </c>
      <c r="M82" s="39" t="s">
        <v>265</v>
      </c>
      <c r="N82" s="42">
        <v>0.73103455120749705</v>
      </c>
      <c r="O82" s="53" t="s">
        <v>39</v>
      </c>
      <c r="P82" s="42">
        <v>50</v>
      </c>
      <c r="Q82" s="44" t="s">
        <v>40</v>
      </c>
      <c r="R82" s="45">
        <v>25.25</v>
      </c>
      <c r="S82" s="46">
        <v>10</v>
      </c>
      <c r="T82" s="47">
        <v>7.5</v>
      </c>
      <c r="U82" s="46">
        <v>25</v>
      </c>
      <c r="V82" s="48">
        <v>16.9375</v>
      </c>
      <c r="W82" s="49">
        <v>53.015912495289967</v>
      </c>
      <c r="X82" s="28"/>
      <c r="Y82" s="28"/>
      <c r="Z82" s="28"/>
    </row>
    <row r="83" spans="1:26" ht="60.75" thickBot="1" x14ac:dyDescent="0.3">
      <c r="A83" s="39" t="s">
        <v>531</v>
      </c>
      <c r="B83" s="40" t="s">
        <v>82</v>
      </c>
      <c r="C83" s="39" t="s">
        <v>185</v>
      </c>
      <c r="D83" s="39" t="s">
        <v>532</v>
      </c>
      <c r="E83" s="39" t="s">
        <v>533</v>
      </c>
      <c r="F83" s="39" t="s">
        <v>185</v>
      </c>
      <c r="G83" s="39" t="s">
        <v>534</v>
      </c>
      <c r="H83" s="41">
        <v>233000</v>
      </c>
      <c r="I83" s="28" t="s">
        <v>190</v>
      </c>
      <c r="J83" s="28">
        <v>17.755415170141077</v>
      </c>
      <c r="K83" s="29">
        <v>14.551863076912865</v>
      </c>
      <c r="L83" s="39" t="s">
        <v>142</v>
      </c>
      <c r="M83" s="39" t="s">
        <v>265</v>
      </c>
      <c r="N83" s="42">
        <v>0.34894265405232366</v>
      </c>
      <c r="O83" s="53" t="s">
        <v>39</v>
      </c>
      <c r="P83" s="42">
        <v>66.650000000000006</v>
      </c>
      <c r="Q83" s="44" t="s">
        <v>40</v>
      </c>
      <c r="R83" s="45">
        <v>8.25</v>
      </c>
      <c r="S83" s="46">
        <v>10</v>
      </c>
      <c r="T83" s="47">
        <v>20</v>
      </c>
      <c r="U83" s="46">
        <v>25</v>
      </c>
      <c r="V83" s="48">
        <v>15.8125</v>
      </c>
      <c r="W83" s="49">
        <v>30.364363076912866</v>
      </c>
      <c r="X83" s="28"/>
      <c r="Y83" s="28"/>
      <c r="Z83" s="28"/>
    </row>
    <row r="84" spans="1:26" ht="45.75" thickBot="1" x14ac:dyDescent="0.3">
      <c r="A84" s="39" t="s">
        <v>535</v>
      </c>
      <c r="B84" s="40" t="s">
        <v>35</v>
      </c>
      <c r="C84" s="39" t="s">
        <v>185</v>
      </c>
      <c r="D84" s="39" t="s">
        <v>536</v>
      </c>
      <c r="E84" s="39" t="s">
        <v>537</v>
      </c>
      <c r="F84" s="39" t="s">
        <v>538</v>
      </c>
      <c r="G84" s="39" t="s">
        <v>539</v>
      </c>
      <c r="H84" s="41">
        <v>775000</v>
      </c>
      <c r="I84" s="28" t="s">
        <v>190</v>
      </c>
      <c r="J84" s="28" t="s">
        <v>190</v>
      </c>
      <c r="K84" s="29">
        <v>14.758823342351201</v>
      </c>
      <c r="L84" s="39" t="s">
        <v>37</v>
      </c>
      <c r="M84" s="39" t="s">
        <v>168</v>
      </c>
      <c r="N84" s="42">
        <v>0.55972949459593335</v>
      </c>
      <c r="O84" s="53" t="s">
        <v>38</v>
      </c>
      <c r="P84" s="42">
        <v>50</v>
      </c>
      <c r="Q84" s="44" t="s">
        <v>40</v>
      </c>
      <c r="R84" s="45">
        <v>17.5</v>
      </c>
      <c r="S84" s="46">
        <v>0</v>
      </c>
      <c r="T84" s="47">
        <v>7.5</v>
      </c>
      <c r="U84" s="46">
        <v>25</v>
      </c>
      <c r="V84" s="48">
        <v>12.5</v>
      </c>
      <c r="W84" s="49">
        <v>27.258823342351199</v>
      </c>
      <c r="X84" s="28"/>
      <c r="Y84" s="28"/>
      <c r="Z84" s="28"/>
    </row>
    <row r="85" spans="1:26" ht="75.75" thickBot="1" x14ac:dyDescent="0.3">
      <c r="A85" s="39" t="s">
        <v>540</v>
      </c>
      <c r="B85" s="40" t="s">
        <v>35</v>
      </c>
      <c r="C85" s="39" t="s">
        <v>185</v>
      </c>
      <c r="D85" s="39" t="s">
        <v>541</v>
      </c>
      <c r="E85" s="39" t="s">
        <v>542</v>
      </c>
      <c r="F85" s="39" t="s">
        <v>185</v>
      </c>
      <c r="G85" s="39" t="s">
        <v>543</v>
      </c>
      <c r="H85" s="41">
        <v>465000</v>
      </c>
      <c r="I85" s="28" t="s">
        <v>190</v>
      </c>
      <c r="J85" s="28" t="s">
        <v>190</v>
      </c>
      <c r="K85" s="29">
        <v>18.090662857682727</v>
      </c>
      <c r="L85" s="39" t="s">
        <v>125</v>
      </c>
      <c r="M85" s="39" t="s">
        <v>191</v>
      </c>
      <c r="N85" s="42">
        <v>0.74341950337320206</v>
      </c>
      <c r="O85" s="53" t="s">
        <v>39</v>
      </c>
      <c r="P85" s="42">
        <v>33.35</v>
      </c>
      <c r="Q85" s="44" t="s">
        <v>40</v>
      </c>
      <c r="R85" s="45">
        <v>25.25</v>
      </c>
      <c r="S85" s="46">
        <v>10</v>
      </c>
      <c r="T85" s="47">
        <v>7.5</v>
      </c>
      <c r="U85" s="46">
        <v>25</v>
      </c>
      <c r="V85" s="48">
        <v>16.9375</v>
      </c>
      <c r="W85" s="49">
        <v>35.02816285768273</v>
      </c>
      <c r="X85" s="28"/>
      <c r="Y85" s="28"/>
      <c r="Z85" s="28"/>
    </row>
    <row r="86" spans="1:26" ht="105.75" thickBot="1" x14ac:dyDescent="0.3">
      <c r="A86" s="39" t="s">
        <v>544</v>
      </c>
      <c r="B86" s="40" t="s">
        <v>35</v>
      </c>
      <c r="C86" s="39" t="s">
        <v>185</v>
      </c>
      <c r="D86" s="39" t="s">
        <v>545</v>
      </c>
      <c r="E86" s="39" t="s">
        <v>546</v>
      </c>
      <c r="F86" s="39" t="s">
        <v>185</v>
      </c>
      <c r="G86" s="39" t="s">
        <v>547</v>
      </c>
      <c r="H86" s="41">
        <v>930000</v>
      </c>
      <c r="I86" s="28" t="s">
        <v>190</v>
      </c>
      <c r="J86" s="28" t="s">
        <v>190</v>
      </c>
      <c r="K86" s="29">
        <v>35.482303070084178</v>
      </c>
      <c r="L86" s="39" t="s">
        <v>125</v>
      </c>
      <c r="M86" s="39" t="s">
        <v>191</v>
      </c>
      <c r="N86" s="42">
        <v>0.4185819225070147</v>
      </c>
      <c r="O86" s="53" t="s">
        <v>39</v>
      </c>
      <c r="P86" s="42">
        <v>83.35</v>
      </c>
      <c r="Q86" s="44" t="s">
        <v>40</v>
      </c>
      <c r="R86" s="45">
        <v>8.25</v>
      </c>
      <c r="S86" s="46">
        <v>10</v>
      </c>
      <c r="T86" s="47">
        <v>30</v>
      </c>
      <c r="U86" s="46">
        <v>25</v>
      </c>
      <c r="V86" s="48">
        <v>18.3125</v>
      </c>
      <c r="W86" s="49">
        <v>53.794803070084178</v>
      </c>
      <c r="X86" s="28"/>
      <c r="Y86" s="28"/>
      <c r="Z86" s="28"/>
    </row>
    <row r="87" spans="1:26" ht="180.75" thickBot="1" x14ac:dyDescent="0.3">
      <c r="A87" s="39" t="s">
        <v>548</v>
      </c>
      <c r="B87" s="40" t="s">
        <v>35</v>
      </c>
      <c r="C87" s="39" t="s">
        <v>185</v>
      </c>
      <c r="D87" s="39" t="s">
        <v>549</v>
      </c>
      <c r="E87" s="39" t="s">
        <v>550</v>
      </c>
      <c r="F87" s="39" t="s">
        <v>185</v>
      </c>
      <c r="G87" s="39" t="s">
        <v>551</v>
      </c>
      <c r="H87" s="41">
        <v>930000</v>
      </c>
      <c r="I87" s="28" t="s">
        <v>190</v>
      </c>
      <c r="J87" s="28" t="s">
        <v>190</v>
      </c>
      <c r="K87" s="29">
        <v>43.322705759954601</v>
      </c>
      <c r="L87" s="39" t="s">
        <v>125</v>
      </c>
      <c r="M87" s="39" t="s">
        <v>191</v>
      </c>
      <c r="N87" s="42">
        <v>0.97555881332955008</v>
      </c>
      <c r="O87" s="53" t="s">
        <v>39</v>
      </c>
      <c r="P87" s="42">
        <v>66.650000000000006</v>
      </c>
      <c r="Q87" s="44" t="s">
        <v>40</v>
      </c>
      <c r="R87" s="45">
        <v>25.25</v>
      </c>
      <c r="S87" s="46">
        <v>10</v>
      </c>
      <c r="T87" s="47">
        <v>20</v>
      </c>
      <c r="U87" s="46">
        <v>25</v>
      </c>
      <c r="V87" s="48">
        <v>20.0625</v>
      </c>
      <c r="W87" s="49">
        <v>63.385205759954601</v>
      </c>
      <c r="X87" s="28"/>
      <c r="Y87" s="28"/>
      <c r="Z87" s="28"/>
    </row>
    <row r="88" spans="1:26" ht="45.75" thickBot="1" x14ac:dyDescent="0.3">
      <c r="A88" s="39" t="s">
        <v>552</v>
      </c>
      <c r="B88" s="40" t="s">
        <v>35</v>
      </c>
      <c r="C88" s="39" t="s">
        <v>185</v>
      </c>
      <c r="D88" s="39" t="s">
        <v>553</v>
      </c>
      <c r="E88" s="39" t="s">
        <v>554</v>
      </c>
      <c r="F88" s="39" t="s">
        <v>322</v>
      </c>
      <c r="G88" s="39" t="s">
        <v>555</v>
      </c>
      <c r="H88" s="41">
        <v>8877000</v>
      </c>
      <c r="I88" s="28" t="s">
        <v>190</v>
      </c>
      <c r="J88" s="28" t="s">
        <v>190</v>
      </c>
      <c r="K88" s="29">
        <v>11.7487640390104</v>
      </c>
      <c r="L88" s="39" t="s">
        <v>37</v>
      </c>
      <c r="M88" s="39" t="s">
        <v>168</v>
      </c>
      <c r="N88" s="42">
        <v>0.40742879601265825</v>
      </c>
      <c r="O88" s="53" t="s">
        <v>39</v>
      </c>
      <c r="P88" s="42">
        <v>63.446284886985005</v>
      </c>
      <c r="Q88" s="44" t="s">
        <v>40</v>
      </c>
      <c r="R88" s="45">
        <v>8.25</v>
      </c>
      <c r="S88" s="46">
        <v>10</v>
      </c>
      <c r="T88" s="47">
        <v>15</v>
      </c>
      <c r="U88" s="46">
        <v>25</v>
      </c>
      <c r="V88" s="48">
        <v>14.5625</v>
      </c>
      <c r="W88" s="49">
        <v>26.3112640390104</v>
      </c>
      <c r="X88" s="28"/>
      <c r="Y88" s="28"/>
      <c r="Z88" s="28"/>
    </row>
    <row r="89" spans="1:26" ht="60.75" thickBot="1" x14ac:dyDescent="0.3">
      <c r="A89" s="39" t="s">
        <v>556</v>
      </c>
      <c r="B89" s="40" t="s">
        <v>35</v>
      </c>
      <c r="C89" s="39" t="s">
        <v>185</v>
      </c>
      <c r="D89" s="39" t="s">
        <v>557</v>
      </c>
      <c r="E89" s="39" t="s">
        <v>558</v>
      </c>
      <c r="F89" s="39" t="s">
        <v>559</v>
      </c>
      <c r="G89" s="39" t="s">
        <v>560</v>
      </c>
      <c r="H89" s="41">
        <v>13416000</v>
      </c>
      <c r="I89" s="28" t="s">
        <v>190</v>
      </c>
      <c r="J89" s="28" t="s">
        <v>190</v>
      </c>
      <c r="K89" s="29">
        <v>18.889032107220171</v>
      </c>
      <c r="L89" s="39" t="s">
        <v>125</v>
      </c>
      <c r="M89" s="39" t="s">
        <v>191</v>
      </c>
      <c r="N89" s="42">
        <v>0.91483245741324926</v>
      </c>
      <c r="O89" s="53" t="s">
        <v>39</v>
      </c>
      <c r="P89" s="42">
        <v>44.428889999999996</v>
      </c>
      <c r="Q89" s="44" t="s">
        <v>40</v>
      </c>
      <c r="R89" s="45">
        <v>25.25</v>
      </c>
      <c r="S89" s="46">
        <v>10</v>
      </c>
      <c r="T89" s="47">
        <v>7.5</v>
      </c>
      <c r="U89" s="46">
        <v>25</v>
      </c>
      <c r="V89" s="48">
        <v>16.9375</v>
      </c>
      <c r="W89" s="49">
        <v>35.826532107220174</v>
      </c>
      <c r="X89" s="28"/>
      <c r="Y89" s="28"/>
      <c r="Z89" s="28"/>
    </row>
    <row r="90" spans="1:26" ht="75.75" thickBot="1" x14ac:dyDescent="0.3">
      <c r="A90" s="39" t="s">
        <v>561</v>
      </c>
      <c r="B90" s="40" t="s">
        <v>35</v>
      </c>
      <c r="C90" s="39" t="s">
        <v>185</v>
      </c>
      <c r="D90" s="39" t="s">
        <v>562</v>
      </c>
      <c r="E90" s="39" t="s">
        <v>559</v>
      </c>
      <c r="F90" s="39" t="s">
        <v>563</v>
      </c>
      <c r="G90" s="39" t="s">
        <v>564</v>
      </c>
      <c r="H90" s="41">
        <v>15771000</v>
      </c>
      <c r="I90" s="28" t="s">
        <v>190</v>
      </c>
      <c r="J90" s="28" t="s">
        <v>190</v>
      </c>
      <c r="K90" s="29">
        <v>17.991783333305818</v>
      </c>
      <c r="L90" s="39" t="s">
        <v>125</v>
      </c>
      <c r="M90" s="39" t="s">
        <v>191</v>
      </c>
      <c r="N90" s="42">
        <v>0.75263861764039264</v>
      </c>
      <c r="O90" s="53" t="s">
        <v>38</v>
      </c>
      <c r="P90" s="42">
        <v>75.286499743751989</v>
      </c>
      <c r="Q90" s="44" t="s">
        <v>40</v>
      </c>
      <c r="R90" s="45">
        <v>25.25</v>
      </c>
      <c r="S90" s="46">
        <v>0</v>
      </c>
      <c r="T90" s="47">
        <v>20</v>
      </c>
      <c r="U90" s="46">
        <v>25</v>
      </c>
      <c r="V90" s="48">
        <v>17.5625</v>
      </c>
      <c r="W90" s="49">
        <v>35.554283333305818</v>
      </c>
      <c r="X90" s="28"/>
      <c r="Y90" s="28"/>
      <c r="Z90" s="28"/>
    </row>
    <row r="91" spans="1:26" ht="90.75" thickBot="1" x14ac:dyDescent="0.3">
      <c r="A91" s="39" t="s">
        <v>565</v>
      </c>
      <c r="B91" s="40" t="s">
        <v>82</v>
      </c>
      <c r="C91" s="39" t="s">
        <v>185</v>
      </c>
      <c r="D91" s="39" t="s">
        <v>566</v>
      </c>
      <c r="E91" s="39" t="s">
        <v>567</v>
      </c>
      <c r="F91" s="39" t="s">
        <v>568</v>
      </c>
      <c r="G91" s="39" t="s">
        <v>569</v>
      </c>
      <c r="H91" s="41">
        <v>15875000</v>
      </c>
      <c r="I91" s="28" t="s">
        <v>190</v>
      </c>
      <c r="J91" s="28">
        <v>27.285962632086445</v>
      </c>
      <c r="K91" s="29">
        <v>22.015003291972064</v>
      </c>
      <c r="L91" s="39" t="s">
        <v>125</v>
      </c>
      <c r="M91" s="39" t="s">
        <v>191</v>
      </c>
      <c r="N91" s="42">
        <v>0.88304092176656146</v>
      </c>
      <c r="O91" s="53" t="s">
        <v>38</v>
      </c>
      <c r="P91" s="42">
        <v>83.958051901811999</v>
      </c>
      <c r="Q91" s="44" t="s">
        <v>40</v>
      </c>
      <c r="R91" s="45">
        <v>25.25</v>
      </c>
      <c r="S91" s="46">
        <v>0</v>
      </c>
      <c r="T91" s="47">
        <v>30</v>
      </c>
      <c r="U91" s="46">
        <v>25</v>
      </c>
      <c r="V91" s="48">
        <v>20.0625</v>
      </c>
      <c r="W91" s="49">
        <v>42.077503291972064</v>
      </c>
      <c r="X91" s="28"/>
      <c r="Y91" s="28"/>
      <c r="Z91" s="28"/>
    </row>
    <row r="92" spans="1:26" ht="120.75" thickBot="1" x14ac:dyDescent="0.3">
      <c r="A92" s="39" t="s">
        <v>570</v>
      </c>
      <c r="B92" s="40" t="s">
        <v>35</v>
      </c>
      <c r="C92" s="39" t="s">
        <v>185</v>
      </c>
      <c r="D92" s="39" t="s">
        <v>571</v>
      </c>
      <c r="E92" s="39" t="s">
        <v>572</v>
      </c>
      <c r="F92" s="39" t="s">
        <v>573</v>
      </c>
      <c r="G92" s="39" t="s">
        <v>574</v>
      </c>
      <c r="H92" s="41">
        <v>16001000</v>
      </c>
      <c r="I92" s="28" t="s">
        <v>190</v>
      </c>
      <c r="J92" s="28" t="s">
        <v>190</v>
      </c>
      <c r="K92" s="29">
        <v>10.598089035064907</v>
      </c>
      <c r="L92" s="39" t="s">
        <v>125</v>
      </c>
      <c r="M92" s="39" t="s">
        <v>191</v>
      </c>
      <c r="N92" s="42">
        <v>0.57419948067107007</v>
      </c>
      <c r="O92" s="53" t="s">
        <v>38</v>
      </c>
      <c r="P92" s="42">
        <v>22.875782806271996</v>
      </c>
      <c r="Q92" s="44" t="s">
        <v>40</v>
      </c>
      <c r="R92" s="45">
        <v>17.5</v>
      </c>
      <c r="S92" s="46">
        <v>0</v>
      </c>
      <c r="T92" s="47">
        <v>0</v>
      </c>
      <c r="U92" s="46">
        <v>25</v>
      </c>
      <c r="V92" s="48">
        <v>10.625</v>
      </c>
      <c r="W92" s="49">
        <v>21.223089035064909</v>
      </c>
      <c r="X92" s="28"/>
      <c r="Y92" s="28"/>
      <c r="Z92" s="28"/>
    </row>
    <row r="93" spans="1:26" ht="30.75" thickBot="1" x14ac:dyDescent="0.3">
      <c r="A93" s="39" t="s">
        <v>575</v>
      </c>
      <c r="B93" s="40" t="s">
        <v>162</v>
      </c>
      <c r="C93" s="39" t="s">
        <v>576</v>
      </c>
      <c r="D93" s="39" t="s">
        <v>390</v>
      </c>
      <c r="E93" s="39" t="s">
        <v>577</v>
      </c>
      <c r="F93" s="39" t="s">
        <v>578</v>
      </c>
      <c r="G93" s="39" t="s">
        <v>579</v>
      </c>
      <c r="H93" s="41">
        <v>23650000</v>
      </c>
      <c r="I93" s="28">
        <v>29.78041587207332</v>
      </c>
      <c r="J93" s="28">
        <v>20.877219118177891</v>
      </c>
      <c r="K93" s="29">
        <v>15.472846095857191</v>
      </c>
      <c r="L93" s="39" t="s">
        <v>125</v>
      </c>
      <c r="M93" s="39" t="s">
        <v>191</v>
      </c>
      <c r="N93" s="42">
        <v>0.90430011009463729</v>
      </c>
      <c r="O93" s="53" t="s">
        <v>38</v>
      </c>
      <c r="P93" s="42">
        <v>14.997042705743999</v>
      </c>
      <c r="Q93" s="44" t="s">
        <v>40</v>
      </c>
      <c r="R93" s="45">
        <v>25.25</v>
      </c>
      <c r="S93" s="46">
        <v>0</v>
      </c>
      <c r="T93" s="47">
        <v>0</v>
      </c>
      <c r="U93" s="46">
        <v>25</v>
      </c>
      <c r="V93" s="48">
        <v>12.5625</v>
      </c>
      <c r="W93" s="49">
        <v>28.035346095857193</v>
      </c>
      <c r="X93" s="28"/>
      <c r="Y93" s="28"/>
      <c r="Z93" s="28"/>
    </row>
    <row r="94" spans="1:26" ht="30.75" thickBot="1" x14ac:dyDescent="0.3">
      <c r="A94" s="39" t="s">
        <v>580</v>
      </c>
      <c r="B94" s="40" t="s">
        <v>35</v>
      </c>
      <c r="C94" s="39" t="s">
        <v>185</v>
      </c>
      <c r="D94" s="39" t="s">
        <v>581</v>
      </c>
      <c r="E94" s="39" t="s">
        <v>582</v>
      </c>
      <c r="F94" s="39" t="s">
        <v>376</v>
      </c>
      <c r="G94" s="39" t="s">
        <v>583</v>
      </c>
      <c r="H94" s="41">
        <v>18544000</v>
      </c>
      <c r="I94" s="28" t="s">
        <v>190</v>
      </c>
      <c r="J94" s="28" t="s">
        <v>190</v>
      </c>
      <c r="K94" s="29">
        <v>11.814247471909241</v>
      </c>
      <c r="L94" s="39" t="s">
        <v>125</v>
      </c>
      <c r="M94" s="39" t="s">
        <v>191</v>
      </c>
      <c r="N94" s="42">
        <v>0.5466977677854451</v>
      </c>
      <c r="O94" s="53" t="s">
        <v>38</v>
      </c>
      <c r="P94" s="42">
        <v>40.608061944351</v>
      </c>
      <c r="Q94" s="44" t="s">
        <v>40</v>
      </c>
      <c r="R94" s="45">
        <v>17.5</v>
      </c>
      <c r="S94" s="46">
        <v>0</v>
      </c>
      <c r="T94" s="47">
        <v>7.5</v>
      </c>
      <c r="U94" s="46">
        <v>25</v>
      </c>
      <c r="V94" s="48">
        <v>12.5</v>
      </c>
      <c r="W94" s="49">
        <v>24.314247471909241</v>
      </c>
      <c r="X94" s="28"/>
      <c r="Y94" s="28"/>
      <c r="Z94" s="28"/>
    </row>
    <row r="95" spans="1:26" ht="30.75" thickBot="1" x14ac:dyDescent="0.3">
      <c r="A95" s="39" t="s">
        <v>584</v>
      </c>
      <c r="B95" s="40" t="s">
        <v>82</v>
      </c>
      <c r="C95" s="39" t="s">
        <v>185</v>
      </c>
      <c r="D95" s="39" t="s">
        <v>443</v>
      </c>
      <c r="E95" s="39" t="s">
        <v>585</v>
      </c>
      <c r="F95" s="39" t="s">
        <v>586</v>
      </c>
      <c r="G95" s="39" t="s">
        <v>587</v>
      </c>
      <c r="H95" s="41">
        <v>21204000</v>
      </c>
      <c r="I95" s="28" t="s">
        <v>190</v>
      </c>
      <c r="J95" s="28">
        <v>14.907521976121469</v>
      </c>
      <c r="K95" s="29">
        <v>11.261295656148596</v>
      </c>
      <c r="L95" s="39" t="s">
        <v>125</v>
      </c>
      <c r="M95" s="39" t="s">
        <v>191</v>
      </c>
      <c r="N95" s="42">
        <v>0.51453758987762466</v>
      </c>
      <c r="O95" s="53" t="s">
        <v>38</v>
      </c>
      <c r="P95" s="42">
        <v>44.382782234571003</v>
      </c>
      <c r="Q95" s="44" t="s">
        <v>40</v>
      </c>
      <c r="R95" s="45">
        <v>17.5</v>
      </c>
      <c r="S95" s="46">
        <v>0</v>
      </c>
      <c r="T95" s="47">
        <v>7.5</v>
      </c>
      <c r="U95" s="46">
        <v>25</v>
      </c>
      <c r="V95" s="48">
        <v>12.5</v>
      </c>
      <c r="W95" s="49">
        <v>23.761295656148597</v>
      </c>
      <c r="X95" s="28"/>
      <c r="Y95" s="28"/>
      <c r="Z95" s="28"/>
    </row>
    <row r="96" spans="1:26" ht="30.75" thickBot="1" x14ac:dyDescent="0.3">
      <c r="A96" s="39" t="s">
        <v>588</v>
      </c>
      <c r="B96" s="40" t="s">
        <v>35</v>
      </c>
      <c r="C96" s="39" t="s">
        <v>185</v>
      </c>
      <c r="D96" s="39" t="s">
        <v>589</v>
      </c>
      <c r="E96" s="39" t="s">
        <v>590</v>
      </c>
      <c r="F96" s="39" t="s">
        <v>591</v>
      </c>
      <c r="G96" s="39" t="s">
        <v>592</v>
      </c>
      <c r="H96" s="41">
        <v>11742000</v>
      </c>
      <c r="I96" s="28" t="s">
        <v>190</v>
      </c>
      <c r="J96" s="28" t="s">
        <v>190</v>
      </c>
      <c r="K96" s="29">
        <v>11.10744010673357</v>
      </c>
      <c r="L96" s="39" t="s">
        <v>125</v>
      </c>
      <c r="M96" s="39" t="s">
        <v>191</v>
      </c>
      <c r="N96" s="42">
        <v>0.34269916607389744</v>
      </c>
      <c r="O96" s="53" t="s">
        <v>38</v>
      </c>
      <c r="P96" s="42">
        <v>65.636973632868006</v>
      </c>
      <c r="Q96" s="44" t="s">
        <v>40</v>
      </c>
      <c r="R96" s="45">
        <v>8.25</v>
      </c>
      <c r="S96" s="46">
        <v>0</v>
      </c>
      <c r="T96" s="47">
        <v>15</v>
      </c>
      <c r="U96" s="46">
        <v>25</v>
      </c>
      <c r="V96" s="48">
        <v>12.0625</v>
      </c>
      <c r="W96" s="49">
        <v>23.16994010673357</v>
      </c>
      <c r="X96" s="28"/>
      <c r="Y96" s="28"/>
      <c r="Z96" s="28"/>
    </row>
    <row r="97" spans="1:26" ht="30.75" thickBot="1" x14ac:dyDescent="0.3">
      <c r="A97" s="39" t="s">
        <v>593</v>
      </c>
      <c r="B97" s="40" t="s">
        <v>35</v>
      </c>
      <c r="C97" s="39" t="s">
        <v>185</v>
      </c>
      <c r="D97" s="39" t="s">
        <v>594</v>
      </c>
      <c r="E97" s="39" t="s">
        <v>228</v>
      </c>
      <c r="F97" s="39" t="s">
        <v>578</v>
      </c>
      <c r="G97" s="39" t="s">
        <v>595</v>
      </c>
      <c r="H97" s="41">
        <v>3762000</v>
      </c>
      <c r="I97" s="28" t="s">
        <v>190</v>
      </c>
      <c r="J97" s="28" t="s">
        <v>190</v>
      </c>
      <c r="K97" s="29">
        <v>4.9365286607245658</v>
      </c>
      <c r="L97" s="39" t="s">
        <v>125</v>
      </c>
      <c r="M97" s="39" t="s">
        <v>191</v>
      </c>
      <c r="N97" s="42">
        <v>0.19620659174300548</v>
      </c>
      <c r="O97" s="53" t="s">
        <v>38</v>
      </c>
      <c r="P97" s="42">
        <v>23.340384878084997</v>
      </c>
      <c r="Q97" s="44" t="s">
        <v>40</v>
      </c>
      <c r="R97" s="45">
        <v>0</v>
      </c>
      <c r="S97" s="46">
        <v>0</v>
      </c>
      <c r="T97" s="47">
        <v>0</v>
      </c>
      <c r="U97" s="46">
        <v>25</v>
      </c>
      <c r="V97" s="48">
        <v>6.25</v>
      </c>
      <c r="W97" s="49">
        <v>11.186528660724566</v>
      </c>
      <c r="X97" s="28"/>
      <c r="Y97" s="28"/>
      <c r="Z97" s="28"/>
    </row>
    <row r="98" spans="1:26" ht="60.75" thickBot="1" x14ac:dyDescent="0.3">
      <c r="A98" s="39" t="s">
        <v>596</v>
      </c>
      <c r="B98" s="40" t="s">
        <v>162</v>
      </c>
      <c r="C98" s="39" t="s">
        <v>597</v>
      </c>
      <c r="D98" s="39" t="s">
        <v>598</v>
      </c>
      <c r="E98" s="39" t="s">
        <v>599</v>
      </c>
      <c r="F98" s="39" t="s">
        <v>600</v>
      </c>
      <c r="G98" s="39" t="s">
        <v>601</v>
      </c>
      <c r="H98" s="41">
        <v>95330000</v>
      </c>
      <c r="I98" s="28">
        <v>44.54917025968011</v>
      </c>
      <c r="J98" s="28">
        <v>32.620079280668733</v>
      </c>
      <c r="K98" s="29">
        <v>26.342373503566431</v>
      </c>
      <c r="L98" s="39" t="s">
        <v>37</v>
      </c>
      <c r="M98" s="39" t="s">
        <v>168</v>
      </c>
      <c r="N98" s="42">
        <v>1.2368443312302839</v>
      </c>
      <c r="O98" s="53" t="s">
        <v>39</v>
      </c>
      <c r="P98" s="42">
        <v>64.592791018238998</v>
      </c>
      <c r="Q98" s="44" t="s">
        <v>40</v>
      </c>
      <c r="R98" s="45">
        <v>35</v>
      </c>
      <c r="S98" s="46">
        <v>10</v>
      </c>
      <c r="T98" s="47">
        <v>15</v>
      </c>
      <c r="U98" s="46">
        <v>25</v>
      </c>
      <c r="V98" s="48">
        <v>21.25</v>
      </c>
      <c r="W98" s="49">
        <v>47.592373503566435</v>
      </c>
      <c r="X98" s="28"/>
      <c r="Y98" s="28"/>
      <c r="Z98" s="28"/>
    </row>
    <row r="99" spans="1:26" ht="30.75" thickBot="1" x14ac:dyDescent="0.3">
      <c r="A99" s="39" t="s">
        <v>602</v>
      </c>
      <c r="B99" s="40" t="s">
        <v>35</v>
      </c>
      <c r="C99" s="39" t="s">
        <v>185</v>
      </c>
      <c r="D99" s="39" t="s">
        <v>603</v>
      </c>
      <c r="E99" s="39" t="s">
        <v>360</v>
      </c>
      <c r="F99" s="39" t="s">
        <v>604</v>
      </c>
      <c r="G99" s="39" t="s">
        <v>605</v>
      </c>
      <c r="H99" s="41">
        <v>25992000</v>
      </c>
      <c r="I99" s="28" t="s">
        <v>190</v>
      </c>
      <c r="J99" s="28" t="s">
        <v>190</v>
      </c>
      <c r="K99" s="29">
        <v>6.4213155704790683</v>
      </c>
      <c r="L99" s="39" t="s">
        <v>404</v>
      </c>
      <c r="M99" s="39" t="s">
        <v>168</v>
      </c>
      <c r="N99" s="42">
        <v>7.710249685017237E-2</v>
      </c>
      <c r="O99" s="53" t="s">
        <v>38</v>
      </c>
      <c r="P99" s="42">
        <v>54.001166309969996</v>
      </c>
      <c r="Q99" s="44" t="s">
        <v>40</v>
      </c>
      <c r="R99" s="45">
        <v>0</v>
      </c>
      <c r="S99" s="46">
        <v>0</v>
      </c>
      <c r="T99" s="47">
        <v>15</v>
      </c>
      <c r="U99" s="46">
        <v>25</v>
      </c>
      <c r="V99" s="48">
        <v>10</v>
      </c>
      <c r="W99" s="49">
        <v>16.421315570479067</v>
      </c>
      <c r="X99" s="28"/>
      <c r="Y99" s="28"/>
      <c r="Z99" s="28"/>
    </row>
    <row r="100" spans="1:26" ht="30.75" thickBot="1" x14ac:dyDescent="0.3">
      <c r="A100" s="39" t="s">
        <v>606</v>
      </c>
      <c r="B100" s="40" t="s">
        <v>35</v>
      </c>
      <c r="C100" s="39" t="s">
        <v>185</v>
      </c>
      <c r="D100" s="39" t="s">
        <v>607</v>
      </c>
      <c r="E100" s="39" t="s">
        <v>608</v>
      </c>
      <c r="F100" s="39" t="s">
        <v>609</v>
      </c>
      <c r="G100" s="39" t="s">
        <v>610</v>
      </c>
      <c r="H100" s="41">
        <v>23598000</v>
      </c>
      <c r="I100" s="28" t="s">
        <v>190</v>
      </c>
      <c r="J100" s="28" t="s">
        <v>190</v>
      </c>
      <c r="K100" s="29">
        <v>8.4399602339638786</v>
      </c>
      <c r="L100" s="39" t="s">
        <v>404</v>
      </c>
      <c r="M100" s="39" t="s">
        <v>168</v>
      </c>
      <c r="N100" s="42">
        <v>0.19951207522580647</v>
      </c>
      <c r="O100" s="53" t="s">
        <v>38</v>
      </c>
      <c r="P100" s="42">
        <v>57.984203579742001</v>
      </c>
      <c r="Q100" s="44" t="s">
        <v>40</v>
      </c>
      <c r="R100" s="45">
        <v>0</v>
      </c>
      <c r="S100" s="46">
        <v>0</v>
      </c>
      <c r="T100" s="47">
        <v>15</v>
      </c>
      <c r="U100" s="46">
        <v>25</v>
      </c>
      <c r="V100" s="48">
        <v>10</v>
      </c>
      <c r="W100" s="49">
        <v>18.43996023396388</v>
      </c>
      <c r="X100" s="28"/>
      <c r="Y100" s="28"/>
      <c r="Z100" s="28"/>
    </row>
    <row r="101" spans="1:26" ht="30.75" thickBot="1" x14ac:dyDescent="0.3">
      <c r="A101" s="39" t="s">
        <v>611</v>
      </c>
      <c r="B101" s="40" t="s">
        <v>82</v>
      </c>
      <c r="C101" s="39" t="s">
        <v>612</v>
      </c>
      <c r="D101" s="39" t="s">
        <v>566</v>
      </c>
      <c r="E101" s="39" t="s">
        <v>568</v>
      </c>
      <c r="F101" s="39" t="s">
        <v>185</v>
      </c>
      <c r="G101" s="39" t="s">
        <v>613</v>
      </c>
      <c r="H101" s="41">
        <v>3530000</v>
      </c>
      <c r="I101" s="28" t="s">
        <v>190</v>
      </c>
      <c r="J101" s="28">
        <v>59.761446333922024</v>
      </c>
      <c r="K101" s="29">
        <v>45.968431160470949</v>
      </c>
      <c r="L101" s="39" t="s">
        <v>125</v>
      </c>
      <c r="M101" s="39" t="s">
        <v>191</v>
      </c>
      <c r="N101" s="42">
        <v>1.0373795070977918</v>
      </c>
      <c r="O101" s="53" t="s">
        <v>38</v>
      </c>
      <c r="P101" s="42">
        <v>83.35</v>
      </c>
      <c r="Q101" s="44" t="s">
        <v>40</v>
      </c>
      <c r="R101" s="45">
        <v>35</v>
      </c>
      <c r="S101" s="46">
        <v>0</v>
      </c>
      <c r="T101" s="47">
        <v>30</v>
      </c>
      <c r="U101" s="46">
        <v>25</v>
      </c>
      <c r="V101" s="48">
        <v>22.5</v>
      </c>
      <c r="W101" s="49">
        <v>68.468431160470942</v>
      </c>
      <c r="X101" s="28"/>
      <c r="Y101" s="28"/>
      <c r="Z101" s="28"/>
    </row>
    <row r="102" spans="1:26" ht="30.75" thickBot="1" x14ac:dyDescent="0.3">
      <c r="A102" s="39" t="s">
        <v>614</v>
      </c>
      <c r="B102" s="40" t="s">
        <v>82</v>
      </c>
      <c r="C102" s="39" t="s">
        <v>615</v>
      </c>
      <c r="D102" s="39" t="s">
        <v>616</v>
      </c>
      <c r="E102" s="39" t="s">
        <v>617</v>
      </c>
      <c r="F102" s="39" t="s">
        <v>328</v>
      </c>
      <c r="G102" s="39" t="s">
        <v>258</v>
      </c>
      <c r="H102" s="41">
        <v>40825000</v>
      </c>
      <c r="I102" s="28" t="s">
        <v>190</v>
      </c>
      <c r="J102" s="28">
        <v>19.032426872911401</v>
      </c>
      <c r="K102" s="29">
        <v>16.373241572485714</v>
      </c>
      <c r="L102" s="39" t="s">
        <v>142</v>
      </c>
      <c r="M102" s="39" t="s">
        <v>265</v>
      </c>
      <c r="N102" s="42">
        <v>0.603832354113924</v>
      </c>
      <c r="O102" s="53" t="s">
        <v>38</v>
      </c>
      <c r="P102" s="42">
        <v>82.806473561163003</v>
      </c>
      <c r="Q102" s="44" t="s">
        <v>40</v>
      </c>
      <c r="R102" s="45">
        <v>17.5</v>
      </c>
      <c r="S102" s="46">
        <v>0</v>
      </c>
      <c r="T102" s="47">
        <v>30</v>
      </c>
      <c r="U102" s="46">
        <v>25</v>
      </c>
      <c r="V102" s="48">
        <v>18.125</v>
      </c>
      <c r="W102" s="49">
        <v>34.498241572485711</v>
      </c>
      <c r="X102" s="28"/>
      <c r="Y102" s="28"/>
      <c r="Z102" s="28"/>
    </row>
    <row r="103" spans="1:26" ht="45.75" thickBot="1" x14ac:dyDescent="0.3">
      <c r="A103" s="39" t="s">
        <v>620</v>
      </c>
      <c r="B103" s="40" t="s">
        <v>35</v>
      </c>
      <c r="C103" s="39" t="s">
        <v>621</v>
      </c>
      <c r="D103" s="39" t="s">
        <v>618</v>
      </c>
      <c r="E103" s="39" t="s">
        <v>622</v>
      </c>
      <c r="F103" s="39" t="s">
        <v>185</v>
      </c>
      <c r="G103" s="39" t="s">
        <v>623</v>
      </c>
      <c r="H103" s="41">
        <v>15000000</v>
      </c>
      <c r="I103" s="28" t="s">
        <v>190</v>
      </c>
      <c r="J103" s="28" t="s">
        <v>190</v>
      </c>
      <c r="K103" s="29">
        <v>18.585447206173797</v>
      </c>
      <c r="L103" s="39" t="s">
        <v>125</v>
      </c>
      <c r="M103" s="39" t="s">
        <v>191</v>
      </c>
      <c r="N103" s="42">
        <v>0.79173988514659133</v>
      </c>
      <c r="O103" s="53" t="s">
        <v>38</v>
      </c>
      <c r="P103" s="42">
        <v>80.838107244146997</v>
      </c>
      <c r="Q103" s="44" t="s">
        <v>40</v>
      </c>
      <c r="R103" s="45">
        <v>25.25</v>
      </c>
      <c r="S103" s="46">
        <v>0</v>
      </c>
      <c r="T103" s="47">
        <v>30</v>
      </c>
      <c r="U103" s="46">
        <v>25</v>
      </c>
      <c r="V103" s="48">
        <v>20.0625</v>
      </c>
      <c r="W103" s="49">
        <v>38.647947206173797</v>
      </c>
      <c r="X103" s="28"/>
      <c r="Y103" s="28"/>
      <c r="Z103" s="28"/>
    </row>
    <row r="104" spans="1:26" ht="45.75" thickBot="1" x14ac:dyDescent="0.3">
      <c r="A104" s="39" t="s">
        <v>625</v>
      </c>
      <c r="B104" s="40" t="s">
        <v>35</v>
      </c>
      <c r="C104" s="39" t="s">
        <v>626</v>
      </c>
      <c r="D104" s="39" t="s">
        <v>624</v>
      </c>
      <c r="E104" s="39" t="s">
        <v>627</v>
      </c>
      <c r="F104" s="39" t="s">
        <v>185</v>
      </c>
      <c r="G104" s="39" t="s">
        <v>623</v>
      </c>
      <c r="H104" s="41">
        <v>15000000</v>
      </c>
      <c r="I104" s="28" t="s">
        <v>190</v>
      </c>
      <c r="J104" s="28" t="s">
        <v>190</v>
      </c>
      <c r="K104" s="29">
        <v>8.0402062816861424</v>
      </c>
      <c r="L104" s="39" t="s">
        <v>125</v>
      </c>
      <c r="M104" s="39" t="s">
        <v>191</v>
      </c>
      <c r="N104" s="42">
        <v>0.16082372742572024</v>
      </c>
      <c r="O104" s="53" t="s">
        <v>38</v>
      </c>
      <c r="P104" s="42">
        <v>59.070409284975</v>
      </c>
      <c r="Q104" s="44" t="s">
        <v>40</v>
      </c>
      <c r="R104" s="45">
        <v>0</v>
      </c>
      <c r="S104" s="46">
        <v>0</v>
      </c>
      <c r="T104" s="47">
        <v>15</v>
      </c>
      <c r="U104" s="46">
        <v>25</v>
      </c>
      <c r="V104" s="48">
        <v>10</v>
      </c>
      <c r="W104" s="49">
        <v>18.040206281686142</v>
      </c>
      <c r="X104" s="28"/>
      <c r="Y104" s="28"/>
      <c r="Z104" s="28"/>
    </row>
    <row r="105" spans="1:26" ht="30.75" thickBot="1" x14ac:dyDescent="0.3">
      <c r="A105" s="39" t="s">
        <v>628</v>
      </c>
      <c r="B105" s="40" t="s">
        <v>35</v>
      </c>
      <c r="C105" s="39" t="s">
        <v>185</v>
      </c>
      <c r="D105" s="39" t="s">
        <v>629</v>
      </c>
      <c r="E105" s="39" t="s">
        <v>630</v>
      </c>
      <c r="F105" s="39" t="s">
        <v>631</v>
      </c>
      <c r="G105" s="39" t="s">
        <v>632</v>
      </c>
      <c r="H105" s="41">
        <v>18642000</v>
      </c>
      <c r="I105" s="28" t="s">
        <v>190</v>
      </c>
      <c r="J105" s="28" t="s">
        <v>190</v>
      </c>
      <c r="K105" s="29">
        <v>17.1606488052849</v>
      </c>
      <c r="L105" s="39" t="s">
        <v>125</v>
      </c>
      <c r="M105" s="39" t="s">
        <v>191</v>
      </c>
      <c r="N105" s="42">
        <v>0.65062869783520216</v>
      </c>
      <c r="O105" s="53" t="s">
        <v>38</v>
      </c>
      <c r="P105" s="42">
        <v>51.746992313246999</v>
      </c>
      <c r="Q105" s="44" t="s">
        <v>40</v>
      </c>
      <c r="R105" s="45">
        <v>17.5</v>
      </c>
      <c r="S105" s="46">
        <v>0</v>
      </c>
      <c r="T105" s="47">
        <v>15</v>
      </c>
      <c r="U105" s="46">
        <v>25</v>
      </c>
      <c r="V105" s="48">
        <v>14.375</v>
      </c>
      <c r="W105" s="49">
        <v>31.5356488052849</v>
      </c>
      <c r="X105" s="28"/>
      <c r="Y105" s="28"/>
      <c r="Z105" s="28"/>
    </row>
    <row r="106" spans="1:26" ht="30.75" thickBot="1" x14ac:dyDescent="0.3">
      <c r="A106" s="39" t="s">
        <v>633</v>
      </c>
      <c r="B106" s="40" t="s">
        <v>35</v>
      </c>
      <c r="C106" s="39" t="s">
        <v>185</v>
      </c>
      <c r="D106" s="39" t="s">
        <v>634</v>
      </c>
      <c r="E106" s="39" t="s">
        <v>635</v>
      </c>
      <c r="F106" s="39" t="s">
        <v>636</v>
      </c>
      <c r="G106" s="39" t="s">
        <v>637</v>
      </c>
      <c r="H106" s="41">
        <v>24819000</v>
      </c>
      <c r="I106" s="28" t="s">
        <v>190</v>
      </c>
      <c r="J106" s="28" t="s">
        <v>190</v>
      </c>
      <c r="K106" s="29">
        <v>16.600032733358223</v>
      </c>
      <c r="L106" s="39" t="s">
        <v>142</v>
      </c>
      <c r="M106" s="39" t="s">
        <v>265</v>
      </c>
      <c r="N106" s="42">
        <v>0.66516576876404432</v>
      </c>
      <c r="O106" s="53" t="s">
        <v>39</v>
      </c>
      <c r="P106" s="42">
        <v>77.772739764885003</v>
      </c>
      <c r="Q106" s="44" t="s">
        <v>40</v>
      </c>
      <c r="R106" s="45">
        <v>17.5</v>
      </c>
      <c r="S106" s="46">
        <v>10</v>
      </c>
      <c r="T106" s="47">
        <v>20</v>
      </c>
      <c r="U106" s="46">
        <v>25</v>
      </c>
      <c r="V106" s="48">
        <v>18.125</v>
      </c>
      <c r="W106" s="49">
        <v>34.725032733358219</v>
      </c>
      <c r="X106" s="28"/>
      <c r="Y106" s="28"/>
      <c r="Z106" s="28"/>
    </row>
    <row r="107" spans="1:26" ht="30.75" thickBot="1" x14ac:dyDescent="0.3">
      <c r="A107" s="39" t="s">
        <v>638</v>
      </c>
      <c r="B107" s="40" t="s">
        <v>35</v>
      </c>
      <c r="C107" s="39" t="s">
        <v>185</v>
      </c>
      <c r="D107" s="39" t="s">
        <v>639</v>
      </c>
      <c r="E107" s="39" t="s">
        <v>640</v>
      </c>
      <c r="F107" s="39" t="s">
        <v>641</v>
      </c>
      <c r="G107" s="39" t="s">
        <v>642</v>
      </c>
      <c r="H107" s="41">
        <v>10096000</v>
      </c>
      <c r="I107" s="28" t="s">
        <v>190</v>
      </c>
      <c r="J107" s="28" t="s">
        <v>190</v>
      </c>
      <c r="K107" s="29">
        <v>10.801255448619155</v>
      </c>
      <c r="L107" s="39" t="s">
        <v>142</v>
      </c>
      <c r="M107" s="39" t="s">
        <v>265</v>
      </c>
      <c r="N107" s="42">
        <v>0.55925885281113208</v>
      </c>
      <c r="O107" s="53" t="s">
        <v>38</v>
      </c>
      <c r="P107" s="42">
        <v>32.000573265968995</v>
      </c>
      <c r="Q107" s="44" t="s">
        <v>40</v>
      </c>
      <c r="R107" s="45">
        <v>17.5</v>
      </c>
      <c r="S107" s="46">
        <v>0</v>
      </c>
      <c r="T107" s="47">
        <v>7.5</v>
      </c>
      <c r="U107" s="46">
        <v>25</v>
      </c>
      <c r="V107" s="48">
        <v>12.5</v>
      </c>
      <c r="W107" s="49">
        <v>23.301255448619155</v>
      </c>
      <c r="X107" s="28"/>
      <c r="Y107" s="28"/>
      <c r="Z107" s="28"/>
    </row>
    <row r="108" spans="1:26" ht="30.75" thickBot="1" x14ac:dyDescent="0.3">
      <c r="A108" s="39" t="s">
        <v>643</v>
      </c>
      <c r="B108" s="40" t="s">
        <v>82</v>
      </c>
      <c r="C108" s="39" t="s">
        <v>185</v>
      </c>
      <c r="D108" s="39" t="s">
        <v>644</v>
      </c>
      <c r="E108" s="39" t="s">
        <v>645</v>
      </c>
      <c r="F108" s="39" t="s">
        <v>646</v>
      </c>
      <c r="G108" s="39" t="s">
        <v>647</v>
      </c>
      <c r="H108" s="41">
        <v>12504000</v>
      </c>
      <c r="I108" s="28" t="s">
        <v>190</v>
      </c>
      <c r="J108" s="28">
        <v>18.314630925100609</v>
      </c>
      <c r="K108" s="29">
        <v>15.61067093268387</v>
      </c>
      <c r="L108" s="39" t="s">
        <v>142</v>
      </c>
      <c r="M108" s="39" t="s">
        <v>265</v>
      </c>
      <c r="N108" s="42">
        <v>0.44929585063024957</v>
      </c>
      <c r="O108" s="53" t="s">
        <v>38</v>
      </c>
      <c r="P108" s="42">
        <v>88.726619577354001</v>
      </c>
      <c r="Q108" s="44" t="s">
        <v>40</v>
      </c>
      <c r="R108" s="45">
        <v>8.25</v>
      </c>
      <c r="S108" s="46">
        <v>0</v>
      </c>
      <c r="T108" s="47">
        <v>30</v>
      </c>
      <c r="U108" s="46">
        <v>25</v>
      </c>
      <c r="V108" s="48">
        <v>15.8125</v>
      </c>
      <c r="W108" s="49">
        <v>31.42317093268387</v>
      </c>
      <c r="X108" s="28"/>
      <c r="Y108" s="28"/>
      <c r="Z108" s="28"/>
    </row>
    <row r="109" spans="1:26" ht="30.75" thickBot="1" x14ac:dyDescent="0.3">
      <c r="A109" s="39" t="s">
        <v>648</v>
      </c>
      <c r="B109" s="40" t="s">
        <v>35</v>
      </c>
      <c r="C109" s="39" t="s">
        <v>185</v>
      </c>
      <c r="D109" s="39" t="s">
        <v>649</v>
      </c>
      <c r="E109" s="39" t="s">
        <v>650</v>
      </c>
      <c r="F109" s="39" t="s">
        <v>281</v>
      </c>
      <c r="G109" s="39" t="s">
        <v>651</v>
      </c>
      <c r="H109" s="41">
        <v>7333000</v>
      </c>
      <c r="I109" s="28" t="s">
        <v>190</v>
      </c>
      <c r="J109" s="28" t="s">
        <v>190</v>
      </c>
      <c r="K109" s="29">
        <v>1.6353916089396467</v>
      </c>
      <c r="L109" s="39" t="s">
        <v>142</v>
      </c>
      <c r="M109" s="39" t="s">
        <v>168</v>
      </c>
      <c r="N109" s="42">
        <v>0.12025316455696203</v>
      </c>
      <c r="O109" s="53" t="s">
        <v>38</v>
      </c>
      <c r="P109" s="42">
        <v>0</v>
      </c>
      <c r="Q109" s="44" t="s">
        <v>40</v>
      </c>
      <c r="R109" s="45">
        <v>0</v>
      </c>
      <c r="S109" s="46">
        <v>0</v>
      </c>
      <c r="T109" s="47">
        <v>0</v>
      </c>
      <c r="U109" s="46">
        <v>25</v>
      </c>
      <c r="V109" s="48">
        <v>6.25</v>
      </c>
      <c r="W109" s="49">
        <v>7.8853916089396465</v>
      </c>
      <c r="X109" s="28"/>
      <c r="Y109" s="28"/>
      <c r="Z109" s="28"/>
    </row>
    <row r="110" spans="1:26" ht="30.75" thickBot="1" x14ac:dyDescent="0.3">
      <c r="A110" s="39" t="s">
        <v>652</v>
      </c>
      <c r="B110" s="40" t="s">
        <v>82</v>
      </c>
      <c r="C110" s="39" t="s">
        <v>185</v>
      </c>
      <c r="D110" s="39" t="s">
        <v>532</v>
      </c>
      <c r="E110" s="39" t="s">
        <v>653</v>
      </c>
      <c r="F110" s="39" t="s">
        <v>654</v>
      </c>
      <c r="G110" s="39" t="s">
        <v>655</v>
      </c>
      <c r="H110" s="41">
        <v>57346000</v>
      </c>
      <c r="I110" s="28" t="s">
        <v>190</v>
      </c>
      <c r="J110" s="28">
        <v>23.530805370150976</v>
      </c>
      <c r="K110" s="29">
        <v>17.443204185504008</v>
      </c>
      <c r="L110" s="39" t="s">
        <v>37</v>
      </c>
      <c r="M110" s="39" t="s">
        <v>168</v>
      </c>
      <c r="N110" s="42">
        <v>0.76686555928329314</v>
      </c>
      <c r="O110" s="53" t="s">
        <v>38</v>
      </c>
      <c r="P110" s="42">
        <v>70.503055229376002</v>
      </c>
      <c r="Q110" s="44" t="s">
        <v>40</v>
      </c>
      <c r="R110" s="45">
        <v>25.25</v>
      </c>
      <c r="S110" s="46">
        <v>0</v>
      </c>
      <c r="T110" s="47">
        <v>20</v>
      </c>
      <c r="U110" s="46">
        <v>25</v>
      </c>
      <c r="V110" s="48">
        <v>17.5625</v>
      </c>
      <c r="W110" s="49">
        <v>35.005704185504008</v>
      </c>
      <c r="X110" s="28"/>
      <c r="Y110" s="28"/>
      <c r="Z110" s="28"/>
    </row>
    <row r="111" spans="1:26" ht="30.75" thickBot="1" x14ac:dyDescent="0.3">
      <c r="A111" s="39" t="s">
        <v>656</v>
      </c>
      <c r="B111" s="40" t="s">
        <v>35</v>
      </c>
      <c r="C111" s="39" t="s">
        <v>185</v>
      </c>
      <c r="D111" s="39" t="s">
        <v>657</v>
      </c>
      <c r="E111" s="39" t="s">
        <v>176</v>
      </c>
      <c r="F111" s="39" t="s">
        <v>658</v>
      </c>
      <c r="G111" s="39" t="s">
        <v>659</v>
      </c>
      <c r="H111" s="41">
        <v>5645000</v>
      </c>
      <c r="I111" s="28" t="s">
        <v>190</v>
      </c>
      <c r="J111" s="28" t="s">
        <v>190</v>
      </c>
      <c r="K111" s="29">
        <v>12.274382364251965</v>
      </c>
      <c r="L111" s="39" t="s">
        <v>37</v>
      </c>
      <c r="M111" s="39" t="s">
        <v>168</v>
      </c>
      <c r="N111" s="42">
        <v>0.41772151898733922</v>
      </c>
      <c r="O111" s="53" t="s">
        <v>38</v>
      </c>
      <c r="P111" s="42">
        <v>55.661099999999998</v>
      </c>
      <c r="Q111" s="44" t="s">
        <v>40</v>
      </c>
      <c r="R111" s="45">
        <v>8.25</v>
      </c>
      <c r="S111" s="46">
        <v>0</v>
      </c>
      <c r="T111" s="47">
        <v>15</v>
      </c>
      <c r="U111" s="46">
        <v>25</v>
      </c>
      <c r="V111" s="48">
        <v>12.0625</v>
      </c>
      <c r="W111" s="49">
        <v>24.336882364251963</v>
      </c>
      <c r="X111" s="28"/>
      <c r="Y111" s="28"/>
      <c r="Z111" s="28"/>
    </row>
    <row r="112" spans="1:26" ht="60.75" thickBot="1" x14ac:dyDescent="0.3">
      <c r="A112" s="39" t="s">
        <v>660</v>
      </c>
      <c r="B112" s="40" t="s">
        <v>82</v>
      </c>
      <c r="C112" s="39" t="s">
        <v>185</v>
      </c>
      <c r="D112" s="39" t="s">
        <v>443</v>
      </c>
      <c r="E112" s="39" t="s">
        <v>376</v>
      </c>
      <c r="F112" s="39" t="s">
        <v>185</v>
      </c>
      <c r="G112" s="39" t="s">
        <v>661</v>
      </c>
      <c r="H112" s="41">
        <v>698000</v>
      </c>
      <c r="I112" s="28" t="s">
        <v>190</v>
      </c>
      <c r="J112" s="28">
        <v>42.148030556200418</v>
      </c>
      <c r="K112" s="29">
        <v>32.604339828356068</v>
      </c>
      <c r="L112" s="39" t="s">
        <v>125</v>
      </c>
      <c r="M112" s="39" t="s">
        <v>191</v>
      </c>
      <c r="N112" s="42">
        <v>0.77939985752242902</v>
      </c>
      <c r="O112" s="53" t="s">
        <v>39</v>
      </c>
      <c r="P112" s="42">
        <v>33.35</v>
      </c>
      <c r="Q112" s="44" t="s">
        <v>40</v>
      </c>
      <c r="R112" s="45">
        <v>25.25</v>
      </c>
      <c r="S112" s="46">
        <v>10</v>
      </c>
      <c r="T112" s="47">
        <v>7.5</v>
      </c>
      <c r="U112" s="46">
        <v>25</v>
      </c>
      <c r="V112" s="48">
        <v>16.9375</v>
      </c>
      <c r="W112" s="49">
        <v>49.541839828356068</v>
      </c>
      <c r="X112" s="28"/>
      <c r="Y112" s="28"/>
      <c r="Z112" s="28"/>
    </row>
    <row r="113" spans="1:26" ht="30.75" thickBot="1" x14ac:dyDescent="0.3">
      <c r="A113" s="39" t="s">
        <v>662</v>
      </c>
      <c r="B113" s="40" t="s">
        <v>35</v>
      </c>
      <c r="C113" s="39" t="s">
        <v>185</v>
      </c>
      <c r="D113" s="39" t="s">
        <v>663</v>
      </c>
      <c r="E113" s="39" t="s">
        <v>376</v>
      </c>
      <c r="F113" s="39" t="s">
        <v>664</v>
      </c>
      <c r="G113" s="39" t="s">
        <v>665</v>
      </c>
      <c r="H113" s="41">
        <v>12017000</v>
      </c>
      <c r="I113" s="28" t="s">
        <v>190</v>
      </c>
      <c r="J113" s="28" t="s">
        <v>190</v>
      </c>
      <c r="K113" s="29">
        <v>14.277535697425453</v>
      </c>
      <c r="L113" s="39" t="s">
        <v>125</v>
      </c>
      <c r="M113" s="39" t="s">
        <v>191</v>
      </c>
      <c r="N113" s="42">
        <v>0.51898757690347574</v>
      </c>
      <c r="O113" s="53" t="s">
        <v>39</v>
      </c>
      <c r="P113" s="42">
        <v>73.258069923687003</v>
      </c>
      <c r="Q113" s="44" t="s">
        <v>40</v>
      </c>
      <c r="R113" s="45">
        <v>17.5</v>
      </c>
      <c r="S113" s="46">
        <v>10</v>
      </c>
      <c r="T113" s="47">
        <v>20</v>
      </c>
      <c r="U113" s="46">
        <v>25</v>
      </c>
      <c r="V113" s="48">
        <v>18.125</v>
      </c>
      <c r="W113" s="49">
        <v>32.402535697425449</v>
      </c>
      <c r="X113" s="28"/>
      <c r="Y113" s="28"/>
      <c r="Z113" s="28"/>
    </row>
    <row r="114" spans="1:26" ht="45.75" thickBot="1" x14ac:dyDescent="0.3">
      <c r="A114" s="39" t="s">
        <v>666</v>
      </c>
      <c r="B114" s="40" t="s">
        <v>35</v>
      </c>
      <c r="C114" s="39" t="s">
        <v>185</v>
      </c>
      <c r="D114" s="39" t="s">
        <v>667</v>
      </c>
      <c r="E114" s="39" t="s">
        <v>668</v>
      </c>
      <c r="F114" s="39" t="s">
        <v>669</v>
      </c>
      <c r="G114" s="39" t="s">
        <v>670</v>
      </c>
      <c r="H114" s="41">
        <v>9944000</v>
      </c>
      <c r="I114" s="28" t="s">
        <v>190</v>
      </c>
      <c r="J114" s="28" t="s">
        <v>190</v>
      </c>
      <c r="K114" s="29">
        <v>11.67741936527478</v>
      </c>
      <c r="L114" s="39" t="s">
        <v>125</v>
      </c>
      <c r="M114" s="39" t="s">
        <v>191</v>
      </c>
      <c r="N114" s="42">
        <v>0.30885930323426131</v>
      </c>
      <c r="O114" s="53" t="s">
        <v>39</v>
      </c>
      <c r="P114" s="42">
        <v>74.735900469185992</v>
      </c>
      <c r="Q114" s="44" t="s">
        <v>40</v>
      </c>
      <c r="R114" s="45">
        <v>8.25</v>
      </c>
      <c r="S114" s="46">
        <v>10</v>
      </c>
      <c r="T114" s="47">
        <v>20</v>
      </c>
      <c r="U114" s="46">
        <v>25</v>
      </c>
      <c r="V114" s="48">
        <v>15.8125</v>
      </c>
      <c r="W114" s="49">
        <v>27.48991936527478</v>
      </c>
      <c r="X114" s="28"/>
      <c r="Y114" s="28"/>
      <c r="Z114" s="28"/>
    </row>
    <row r="115" spans="1:26" ht="30.75" thickBot="1" x14ac:dyDescent="0.3">
      <c r="A115" s="39" t="s">
        <v>671</v>
      </c>
      <c r="B115" s="40" t="s">
        <v>35</v>
      </c>
      <c r="C115" s="39" t="s">
        <v>185</v>
      </c>
      <c r="D115" s="39" t="s">
        <v>672</v>
      </c>
      <c r="E115" s="39" t="s">
        <v>673</v>
      </c>
      <c r="F115" s="39" t="s">
        <v>674</v>
      </c>
      <c r="G115" s="39" t="s">
        <v>675</v>
      </c>
      <c r="H115" s="41">
        <v>7005000</v>
      </c>
      <c r="I115" s="28" t="s">
        <v>190</v>
      </c>
      <c r="J115" s="28" t="s">
        <v>190</v>
      </c>
      <c r="K115" s="29">
        <v>12.533924635578877</v>
      </c>
      <c r="L115" s="39" t="s">
        <v>125</v>
      </c>
      <c r="M115" s="39" t="s">
        <v>191</v>
      </c>
      <c r="N115" s="42">
        <v>0.31645569620253505</v>
      </c>
      <c r="O115" s="53" t="s">
        <v>39</v>
      </c>
      <c r="P115" s="42">
        <v>83.16363610466999</v>
      </c>
      <c r="Q115" s="44" t="s">
        <v>40</v>
      </c>
      <c r="R115" s="45">
        <v>8.25</v>
      </c>
      <c r="S115" s="46">
        <v>10</v>
      </c>
      <c r="T115" s="47">
        <v>30</v>
      </c>
      <c r="U115" s="46">
        <v>25</v>
      </c>
      <c r="V115" s="48">
        <v>18.3125</v>
      </c>
      <c r="W115" s="49">
        <v>30.846424635578877</v>
      </c>
      <c r="X115" s="28"/>
      <c r="Y115" s="28"/>
      <c r="Z115" s="28"/>
    </row>
    <row r="116" spans="1:26" ht="30.75" thickBot="1" x14ac:dyDescent="0.3">
      <c r="A116" s="39" t="s">
        <v>676</v>
      </c>
      <c r="B116" s="40" t="s">
        <v>35</v>
      </c>
      <c r="C116" s="39" t="s">
        <v>185</v>
      </c>
      <c r="D116" s="39" t="s">
        <v>677</v>
      </c>
      <c r="E116" s="39" t="s">
        <v>678</v>
      </c>
      <c r="F116" s="39" t="s">
        <v>679</v>
      </c>
      <c r="G116" s="39" t="s">
        <v>680</v>
      </c>
      <c r="H116" s="41">
        <v>2158000</v>
      </c>
      <c r="I116" s="28" t="s">
        <v>190</v>
      </c>
      <c r="J116" s="28" t="s">
        <v>190</v>
      </c>
      <c r="K116" s="29">
        <v>19.637855484243175</v>
      </c>
      <c r="L116" s="39" t="s">
        <v>125</v>
      </c>
      <c r="M116" s="39" t="s">
        <v>191</v>
      </c>
      <c r="N116" s="42">
        <v>0.94936782521417085</v>
      </c>
      <c r="O116" s="53" t="s">
        <v>39</v>
      </c>
      <c r="P116" s="42">
        <v>55.527779999999993</v>
      </c>
      <c r="Q116" s="44" t="s">
        <v>40</v>
      </c>
      <c r="R116" s="45">
        <v>25.25</v>
      </c>
      <c r="S116" s="46">
        <v>10</v>
      </c>
      <c r="T116" s="47">
        <v>15</v>
      </c>
      <c r="U116" s="46">
        <v>25</v>
      </c>
      <c r="V116" s="48">
        <v>18.8125</v>
      </c>
      <c r="W116" s="49">
        <v>38.450355484243175</v>
      </c>
      <c r="X116" s="28"/>
      <c r="Y116" s="28"/>
      <c r="Z116" s="28"/>
    </row>
    <row r="117" spans="1:26" ht="45.75" thickBot="1" x14ac:dyDescent="0.3">
      <c r="A117" s="39" t="s">
        <v>681</v>
      </c>
      <c r="B117" s="40" t="s">
        <v>35</v>
      </c>
      <c r="C117" s="39" t="s">
        <v>185</v>
      </c>
      <c r="D117" s="39" t="s">
        <v>682</v>
      </c>
      <c r="E117" s="39" t="s">
        <v>683</v>
      </c>
      <c r="F117" s="39" t="s">
        <v>281</v>
      </c>
      <c r="G117" s="39" t="s">
        <v>684</v>
      </c>
      <c r="H117" s="41">
        <v>31282000</v>
      </c>
      <c r="I117" s="28" t="s">
        <v>190</v>
      </c>
      <c r="J117" s="28" t="s">
        <v>190</v>
      </c>
      <c r="K117" s="29">
        <v>5.7968428782566264</v>
      </c>
      <c r="L117" s="39" t="s">
        <v>125</v>
      </c>
      <c r="M117" s="39" t="s">
        <v>191</v>
      </c>
      <c r="N117" s="42">
        <v>0.21881700216310243</v>
      </c>
      <c r="O117" s="53" t="s">
        <v>39</v>
      </c>
      <c r="P117" s="42">
        <v>27.648371263028995</v>
      </c>
      <c r="Q117" s="44" t="s">
        <v>40</v>
      </c>
      <c r="R117" s="45">
        <v>0</v>
      </c>
      <c r="S117" s="46">
        <v>10</v>
      </c>
      <c r="T117" s="47">
        <v>0</v>
      </c>
      <c r="U117" s="46">
        <v>25</v>
      </c>
      <c r="V117" s="48">
        <v>8.75</v>
      </c>
      <c r="W117" s="49">
        <v>14.546842878256626</v>
      </c>
      <c r="X117" s="28"/>
      <c r="Y117" s="28"/>
      <c r="Z117" s="28"/>
    </row>
    <row r="118" spans="1:26" ht="90.75" thickBot="1" x14ac:dyDescent="0.3">
      <c r="A118" s="39" t="s">
        <v>685</v>
      </c>
      <c r="B118" s="40" t="s">
        <v>35</v>
      </c>
      <c r="C118" s="39" t="s">
        <v>686</v>
      </c>
      <c r="D118" s="39" t="s">
        <v>687</v>
      </c>
      <c r="E118" s="39" t="s">
        <v>688</v>
      </c>
      <c r="F118" s="39" t="s">
        <v>185</v>
      </c>
      <c r="G118" s="39" t="s">
        <v>689</v>
      </c>
      <c r="H118" s="41">
        <v>11562957</v>
      </c>
      <c r="I118" s="28" t="s">
        <v>190</v>
      </c>
      <c r="J118" s="28" t="s">
        <v>190</v>
      </c>
      <c r="K118" s="29">
        <v>8.9155480591702414</v>
      </c>
      <c r="L118" s="39" t="s">
        <v>125</v>
      </c>
      <c r="M118" s="39" t="s">
        <v>191</v>
      </c>
      <c r="N118" s="42">
        <v>0.25642741813757197</v>
      </c>
      <c r="O118" s="53" t="s">
        <v>38</v>
      </c>
      <c r="P118" s="42">
        <v>51.874824588740992</v>
      </c>
      <c r="Q118" s="44" t="s">
        <v>40</v>
      </c>
      <c r="R118" s="45">
        <v>0</v>
      </c>
      <c r="S118" s="46">
        <v>0</v>
      </c>
      <c r="T118" s="47">
        <v>15</v>
      </c>
      <c r="U118" s="46">
        <v>25</v>
      </c>
      <c r="V118" s="48">
        <v>10</v>
      </c>
      <c r="W118" s="49">
        <v>18.915548059170241</v>
      </c>
      <c r="X118" s="28"/>
      <c r="Y118" s="28"/>
      <c r="Z118" s="28"/>
    </row>
    <row r="119" spans="1:26" ht="45.75" thickBot="1" x14ac:dyDescent="0.3">
      <c r="A119" s="39" t="s">
        <v>690</v>
      </c>
      <c r="B119" s="40" t="s">
        <v>82</v>
      </c>
      <c r="C119" s="39" t="s">
        <v>185</v>
      </c>
      <c r="D119" s="39" t="s">
        <v>274</v>
      </c>
      <c r="E119" s="39" t="s">
        <v>275</v>
      </c>
      <c r="F119" s="39" t="s">
        <v>276</v>
      </c>
      <c r="G119" s="39" t="s">
        <v>691</v>
      </c>
      <c r="H119" s="41">
        <v>1520000</v>
      </c>
      <c r="I119" s="28" t="s">
        <v>190</v>
      </c>
      <c r="J119" s="28">
        <v>16.796210628575203</v>
      </c>
      <c r="K119" s="29">
        <v>12.267238938753369</v>
      </c>
      <c r="L119" s="39" t="s">
        <v>182</v>
      </c>
      <c r="M119" s="39" t="s">
        <v>217</v>
      </c>
      <c r="N119" s="42">
        <v>0.60266907197980124</v>
      </c>
      <c r="O119" s="53" t="s">
        <v>38</v>
      </c>
      <c r="P119" s="42">
        <v>42.879004257407999</v>
      </c>
      <c r="Q119" s="44" t="s">
        <v>40</v>
      </c>
      <c r="R119" s="45">
        <v>17.5</v>
      </c>
      <c r="S119" s="46">
        <v>0</v>
      </c>
      <c r="T119" s="47">
        <v>7.5</v>
      </c>
      <c r="U119" s="46">
        <v>25</v>
      </c>
      <c r="V119" s="48">
        <v>12.5</v>
      </c>
      <c r="W119" s="49">
        <v>24.767238938753369</v>
      </c>
      <c r="X119" s="28"/>
      <c r="Y119" s="28"/>
      <c r="Z119" s="28"/>
    </row>
    <row r="120" spans="1:26" ht="45.75" thickBot="1" x14ac:dyDescent="0.3">
      <c r="A120" s="39" t="s">
        <v>692</v>
      </c>
      <c r="B120" s="40" t="s">
        <v>82</v>
      </c>
      <c r="C120" s="39" t="s">
        <v>185</v>
      </c>
      <c r="D120" s="39" t="s">
        <v>426</v>
      </c>
      <c r="E120" s="39" t="s">
        <v>275</v>
      </c>
      <c r="F120" s="39" t="s">
        <v>693</v>
      </c>
      <c r="G120" s="39" t="s">
        <v>694</v>
      </c>
      <c r="H120" s="41">
        <v>11009000</v>
      </c>
      <c r="I120" s="28" t="s">
        <v>190</v>
      </c>
      <c r="J120" s="28">
        <v>7.1768711911810907</v>
      </c>
      <c r="K120" s="29">
        <v>3.9168623857641052</v>
      </c>
      <c r="L120" s="39" t="s">
        <v>182</v>
      </c>
      <c r="M120" s="39" t="s">
        <v>217</v>
      </c>
      <c r="N120" s="42">
        <v>9.4631385039404811E-2</v>
      </c>
      <c r="O120" s="53" t="s">
        <v>38</v>
      </c>
      <c r="P120" s="42">
        <v>26.638759984254001</v>
      </c>
      <c r="Q120" s="44" t="s">
        <v>40</v>
      </c>
      <c r="R120" s="45">
        <v>0</v>
      </c>
      <c r="S120" s="46">
        <v>0</v>
      </c>
      <c r="T120" s="47">
        <v>0</v>
      </c>
      <c r="U120" s="46">
        <v>25</v>
      </c>
      <c r="V120" s="48">
        <v>6.25</v>
      </c>
      <c r="W120" s="49">
        <v>10.166862385764105</v>
      </c>
      <c r="X120" s="28"/>
      <c r="Y120" s="28"/>
      <c r="Z120" s="28"/>
    </row>
    <row r="121" spans="1:26" ht="60.75" thickBot="1" x14ac:dyDescent="0.3">
      <c r="A121" s="39" t="s">
        <v>695</v>
      </c>
      <c r="B121" s="40" t="s">
        <v>162</v>
      </c>
      <c r="C121" s="39" t="s">
        <v>185</v>
      </c>
      <c r="D121" s="39" t="s">
        <v>696</v>
      </c>
      <c r="E121" s="39" t="s">
        <v>333</v>
      </c>
      <c r="F121" s="39" t="s">
        <v>697</v>
      </c>
      <c r="G121" s="39" t="s">
        <v>698</v>
      </c>
      <c r="H121" s="41">
        <v>17064000</v>
      </c>
      <c r="I121" s="28">
        <v>39.242810986344381</v>
      </c>
      <c r="J121" s="28">
        <v>37.73360659444306</v>
      </c>
      <c r="K121" s="29">
        <v>22.870524152563007</v>
      </c>
      <c r="L121" s="39" t="s">
        <v>125</v>
      </c>
      <c r="M121" s="39" t="s">
        <v>191</v>
      </c>
      <c r="N121" s="42">
        <v>0.90396412419549999</v>
      </c>
      <c r="O121" s="53" t="s">
        <v>38</v>
      </c>
      <c r="P121" s="42">
        <v>34.181943850427999</v>
      </c>
      <c r="Q121" s="44" t="s">
        <v>40</v>
      </c>
      <c r="R121" s="45">
        <v>25.25</v>
      </c>
      <c r="S121" s="46">
        <v>0</v>
      </c>
      <c r="T121" s="47">
        <v>7.5</v>
      </c>
      <c r="U121" s="46">
        <v>25</v>
      </c>
      <c r="V121" s="48">
        <v>14.4375</v>
      </c>
      <c r="W121" s="49">
        <v>37.308024152563007</v>
      </c>
      <c r="X121" s="28"/>
      <c r="Y121" s="28"/>
      <c r="Z121" s="28"/>
    </row>
    <row r="122" spans="1:26" ht="30.75" thickBot="1" x14ac:dyDescent="0.3">
      <c r="A122" s="39" t="s">
        <v>699</v>
      </c>
      <c r="B122" s="40" t="s">
        <v>35</v>
      </c>
      <c r="C122" s="39" t="s">
        <v>185</v>
      </c>
      <c r="D122" s="39" t="s">
        <v>700</v>
      </c>
      <c r="E122" s="39" t="s">
        <v>701</v>
      </c>
      <c r="F122" s="39" t="s">
        <v>702</v>
      </c>
      <c r="G122" s="39" t="s">
        <v>703</v>
      </c>
      <c r="H122" s="41">
        <v>8444000</v>
      </c>
      <c r="I122" s="28" t="s">
        <v>190</v>
      </c>
      <c r="J122" s="28" t="s">
        <v>190</v>
      </c>
      <c r="K122" s="29">
        <v>12.081783758187473</v>
      </c>
      <c r="L122" s="39" t="s">
        <v>37</v>
      </c>
      <c r="M122" s="39" t="s">
        <v>168</v>
      </c>
      <c r="N122" s="42">
        <v>0.50632911392405067</v>
      </c>
      <c r="O122" s="53" t="s">
        <v>38</v>
      </c>
      <c r="P122" s="42">
        <v>53.072698955991001</v>
      </c>
      <c r="Q122" s="44" t="s">
        <v>40</v>
      </c>
      <c r="R122" s="45">
        <v>17.5</v>
      </c>
      <c r="S122" s="46">
        <v>0</v>
      </c>
      <c r="T122" s="47">
        <v>15</v>
      </c>
      <c r="U122" s="46">
        <v>25</v>
      </c>
      <c r="V122" s="48">
        <v>14.375</v>
      </c>
      <c r="W122" s="49">
        <v>26.456783758187473</v>
      </c>
      <c r="X122" s="28"/>
      <c r="Y122" s="28"/>
      <c r="Z122" s="28"/>
    </row>
    <row r="123" spans="1:26" ht="45.75" thickBot="1" x14ac:dyDescent="0.3">
      <c r="A123" s="39" t="s">
        <v>704</v>
      </c>
      <c r="B123" s="40" t="s">
        <v>82</v>
      </c>
      <c r="C123" s="39" t="s">
        <v>185</v>
      </c>
      <c r="D123" s="39" t="s">
        <v>201</v>
      </c>
      <c r="E123" s="39" t="s">
        <v>705</v>
      </c>
      <c r="F123" s="39" t="s">
        <v>185</v>
      </c>
      <c r="G123" s="39" t="s">
        <v>706</v>
      </c>
      <c r="H123" s="41">
        <v>775000</v>
      </c>
      <c r="I123" s="28" t="s">
        <v>190</v>
      </c>
      <c r="J123" s="28">
        <v>45.347433240547424</v>
      </c>
      <c r="K123" s="29">
        <v>32.77498640331487</v>
      </c>
      <c r="L123" s="39" t="s">
        <v>182</v>
      </c>
      <c r="M123" s="39" t="s">
        <v>205</v>
      </c>
      <c r="N123" s="42">
        <v>0.87933551784931641</v>
      </c>
      <c r="O123" s="53" t="s">
        <v>38</v>
      </c>
      <c r="P123" s="42">
        <v>0</v>
      </c>
      <c r="Q123" s="44" t="s">
        <v>40</v>
      </c>
      <c r="R123" s="45">
        <v>25.25</v>
      </c>
      <c r="S123" s="46">
        <v>0</v>
      </c>
      <c r="T123" s="47">
        <v>0</v>
      </c>
      <c r="U123" s="46">
        <v>25</v>
      </c>
      <c r="V123" s="48">
        <v>12.5625</v>
      </c>
      <c r="W123" s="49">
        <v>45.33748640331487</v>
      </c>
      <c r="X123" s="28"/>
      <c r="Y123" s="28"/>
      <c r="Z123" s="28"/>
    </row>
    <row r="124" spans="1:26" ht="30.75" thickBot="1" x14ac:dyDescent="0.3">
      <c r="A124" s="39" t="s">
        <v>707</v>
      </c>
      <c r="B124" s="40" t="s">
        <v>82</v>
      </c>
      <c r="C124" s="39" t="s">
        <v>185</v>
      </c>
      <c r="D124" s="39" t="s">
        <v>532</v>
      </c>
      <c r="E124" s="39" t="s">
        <v>708</v>
      </c>
      <c r="F124" s="39" t="s">
        <v>709</v>
      </c>
      <c r="G124" s="39" t="s">
        <v>710</v>
      </c>
      <c r="H124" s="41">
        <v>89436000</v>
      </c>
      <c r="I124" s="28" t="s">
        <v>190</v>
      </c>
      <c r="J124" s="28">
        <v>19.647091784596938</v>
      </c>
      <c r="K124" s="29">
        <v>13.779575865940672</v>
      </c>
      <c r="L124" s="39" t="s">
        <v>142</v>
      </c>
      <c r="M124" s="39" t="s">
        <v>265</v>
      </c>
      <c r="N124" s="42">
        <v>0.54466574771830578</v>
      </c>
      <c r="O124" s="53" t="s">
        <v>38</v>
      </c>
      <c r="P124" s="42">
        <v>65.146525535915998</v>
      </c>
      <c r="Q124" s="44" t="s">
        <v>40</v>
      </c>
      <c r="R124" s="45">
        <v>17.5</v>
      </c>
      <c r="S124" s="46">
        <v>0</v>
      </c>
      <c r="T124" s="47">
        <v>15</v>
      </c>
      <c r="U124" s="46">
        <v>25</v>
      </c>
      <c r="V124" s="48">
        <v>14.375</v>
      </c>
      <c r="W124" s="49">
        <v>28.154575865940672</v>
      </c>
      <c r="X124" s="28"/>
      <c r="Y124" s="28"/>
      <c r="Z124" s="28"/>
    </row>
    <row r="125" spans="1:26" ht="45.75" thickBot="1" x14ac:dyDescent="0.3">
      <c r="A125" s="39" t="s">
        <v>711</v>
      </c>
      <c r="B125" s="40" t="s">
        <v>35</v>
      </c>
      <c r="C125" s="39" t="s">
        <v>185</v>
      </c>
      <c r="D125" s="39" t="s">
        <v>712</v>
      </c>
      <c r="E125" s="39" t="s">
        <v>713</v>
      </c>
      <c r="F125" s="39" t="s">
        <v>714</v>
      </c>
      <c r="G125" s="39" t="s">
        <v>715</v>
      </c>
      <c r="H125" s="41">
        <v>5745000</v>
      </c>
      <c r="I125" s="28" t="s">
        <v>190</v>
      </c>
      <c r="J125" s="28" t="s">
        <v>190</v>
      </c>
      <c r="K125" s="29">
        <v>7.288644773976257</v>
      </c>
      <c r="L125" s="39" t="s">
        <v>182</v>
      </c>
      <c r="M125" s="39" t="s">
        <v>205</v>
      </c>
      <c r="N125" s="42">
        <v>0.2113564668769016</v>
      </c>
      <c r="O125" s="53" t="s">
        <v>38</v>
      </c>
      <c r="P125" s="42">
        <v>0</v>
      </c>
      <c r="Q125" s="44" t="s">
        <v>40</v>
      </c>
      <c r="R125" s="45">
        <v>0</v>
      </c>
      <c r="S125" s="46">
        <v>0</v>
      </c>
      <c r="T125" s="47">
        <v>0</v>
      </c>
      <c r="U125" s="46">
        <v>25</v>
      </c>
      <c r="V125" s="48">
        <v>6.25</v>
      </c>
      <c r="W125" s="49">
        <v>13.538644773976257</v>
      </c>
      <c r="X125" s="28"/>
      <c r="Y125" s="28"/>
      <c r="Z125" s="28"/>
    </row>
    <row r="126" spans="1:26" ht="30.75" thickBot="1" x14ac:dyDescent="0.3">
      <c r="A126" s="39" t="s">
        <v>716</v>
      </c>
      <c r="B126" s="40" t="s">
        <v>82</v>
      </c>
      <c r="C126" s="39" t="s">
        <v>185</v>
      </c>
      <c r="D126" s="39" t="s">
        <v>414</v>
      </c>
      <c r="E126" s="39" t="s">
        <v>717</v>
      </c>
      <c r="F126" s="39" t="s">
        <v>718</v>
      </c>
      <c r="G126" s="39" t="s">
        <v>719</v>
      </c>
      <c r="H126" s="41">
        <v>32468000</v>
      </c>
      <c r="I126" s="28" t="s">
        <v>190</v>
      </c>
      <c r="J126" s="28">
        <v>16.718967179084117</v>
      </c>
      <c r="K126" s="29">
        <v>13.832583560073292</v>
      </c>
      <c r="L126" s="39" t="s">
        <v>142</v>
      </c>
      <c r="M126" s="39" t="s">
        <v>265</v>
      </c>
      <c r="N126" s="42">
        <v>0.5232797419157964</v>
      </c>
      <c r="O126" s="53" t="s">
        <v>38</v>
      </c>
      <c r="P126" s="42">
        <v>68.918010633020998</v>
      </c>
      <c r="Q126" s="44" t="s">
        <v>40</v>
      </c>
      <c r="R126" s="45">
        <v>17.5</v>
      </c>
      <c r="S126" s="46">
        <v>0</v>
      </c>
      <c r="T126" s="47">
        <v>20</v>
      </c>
      <c r="U126" s="46">
        <v>25</v>
      </c>
      <c r="V126" s="48">
        <v>15.625</v>
      </c>
      <c r="W126" s="49">
        <v>29.457583560073292</v>
      </c>
      <c r="X126" s="28"/>
      <c r="Y126" s="28"/>
      <c r="Z126" s="28"/>
    </row>
    <row r="127" spans="1:26" ht="30.75" thickBot="1" x14ac:dyDescent="0.3">
      <c r="A127" s="39" t="s">
        <v>720</v>
      </c>
      <c r="B127" s="40" t="s">
        <v>82</v>
      </c>
      <c r="C127" s="39" t="s">
        <v>185</v>
      </c>
      <c r="D127" s="39" t="s">
        <v>721</v>
      </c>
      <c r="E127" s="39" t="s">
        <v>722</v>
      </c>
      <c r="F127" s="39" t="s">
        <v>343</v>
      </c>
      <c r="G127" s="39" t="s">
        <v>723</v>
      </c>
      <c r="H127" s="41">
        <v>17087100</v>
      </c>
      <c r="I127" s="28" t="s">
        <v>190</v>
      </c>
      <c r="J127" s="28">
        <v>13.682052763401124</v>
      </c>
      <c r="K127" s="29">
        <v>11.694020194530474</v>
      </c>
      <c r="L127" s="39" t="s">
        <v>142</v>
      </c>
      <c r="M127" s="39" t="s">
        <v>265</v>
      </c>
      <c r="N127" s="42">
        <v>0.34637649983585833</v>
      </c>
      <c r="O127" s="53" t="s">
        <v>38</v>
      </c>
      <c r="P127" s="42">
        <v>68.012895716897987</v>
      </c>
      <c r="Q127" s="44" t="s">
        <v>40</v>
      </c>
      <c r="R127" s="45">
        <v>8.25</v>
      </c>
      <c r="S127" s="46">
        <v>0</v>
      </c>
      <c r="T127" s="47">
        <v>20</v>
      </c>
      <c r="U127" s="46">
        <v>25</v>
      </c>
      <c r="V127" s="48">
        <v>13.3125</v>
      </c>
      <c r="W127" s="49">
        <v>25.006520194530474</v>
      </c>
      <c r="X127" s="28"/>
      <c r="Y127" s="28"/>
      <c r="Z127" s="28"/>
    </row>
    <row r="128" spans="1:26" ht="45.75" thickBot="1" x14ac:dyDescent="0.3">
      <c r="A128" s="39" t="s">
        <v>724</v>
      </c>
      <c r="B128" s="40" t="s">
        <v>35</v>
      </c>
      <c r="C128" s="39" t="s">
        <v>185</v>
      </c>
      <c r="D128" s="39" t="s">
        <v>725</v>
      </c>
      <c r="E128" s="39" t="s">
        <v>726</v>
      </c>
      <c r="F128" s="39" t="s">
        <v>727</v>
      </c>
      <c r="G128" s="39" t="s">
        <v>728</v>
      </c>
      <c r="H128" s="41">
        <v>58545000</v>
      </c>
      <c r="I128" s="28" t="s">
        <v>190</v>
      </c>
      <c r="J128" s="28" t="s">
        <v>190</v>
      </c>
      <c r="K128" s="29">
        <v>9.4260433956024237</v>
      </c>
      <c r="L128" s="39" t="s">
        <v>142</v>
      </c>
      <c r="M128" s="39" t="s">
        <v>265</v>
      </c>
      <c r="N128" s="42">
        <v>0.19297223973383143</v>
      </c>
      <c r="O128" s="53" t="s">
        <v>38</v>
      </c>
      <c r="P128" s="42">
        <v>68.160674014256998</v>
      </c>
      <c r="Q128" s="44" t="s">
        <v>40</v>
      </c>
      <c r="R128" s="45">
        <v>0</v>
      </c>
      <c r="S128" s="46">
        <v>0</v>
      </c>
      <c r="T128" s="47">
        <v>20</v>
      </c>
      <c r="U128" s="46">
        <v>25</v>
      </c>
      <c r="V128" s="48">
        <v>11.25</v>
      </c>
      <c r="W128" s="49">
        <v>20.676043395602424</v>
      </c>
      <c r="X128" s="28"/>
      <c r="Y128" s="28"/>
      <c r="Z128" s="28"/>
    </row>
    <row r="129" spans="1:26" ht="30.75" thickBot="1" x14ac:dyDescent="0.3">
      <c r="A129" s="39" t="s">
        <v>729</v>
      </c>
      <c r="B129" s="40" t="s">
        <v>82</v>
      </c>
      <c r="C129" s="39" t="s">
        <v>185</v>
      </c>
      <c r="D129" s="39" t="s">
        <v>274</v>
      </c>
      <c r="E129" s="39" t="s">
        <v>281</v>
      </c>
      <c r="F129" s="39" t="s">
        <v>730</v>
      </c>
      <c r="G129" s="39" t="s">
        <v>731</v>
      </c>
      <c r="H129" s="41">
        <v>17673000</v>
      </c>
      <c r="I129" s="28" t="s">
        <v>190</v>
      </c>
      <c r="J129" s="28">
        <v>22.927474553100261</v>
      </c>
      <c r="K129" s="29">
        <v>18.631896488060697</v>
      </c>
      <c r="L129" s="39" t="s">
        <v>37</v>
      </c>
      <c r="M129" s="39" t="s">
        <v>168</v>
      </c>
      <c r="N129" s="42">
        <v>0.90988087819100649</v>
      </c>
      <c r="O129" s="53" t="s">
        <v>38</v>
      </c>
      <c r="P129" s="42">
        <v>65.644228040688006</v>
      </c>
      <c r="Q129" s="44" t="s">
        <v>40</v>
      </c>
      <c r="R129" s="45">
        <v>25.25</v>
      </c>
      <c r="S129" s="46">
        <v>0</v>
      </c>
      <c r="T129" s="47">
        <v>15</v>
      </c>
      <c r="U129" s="46">
        <v>25</v>
      </c>
      <c r="V129" s="48">
        <v>16.3125</v>
      </c>
      <c r="W129" s="49">
        <v>34.944396488060697</v>
      </c>
      <c r="X129" s="28"/>
      <c r="Y129" s="28"/>
      <c r="Z129" s="28"/>
    </row>
    <row r="130" spans="1:26" ht="30.75" thickBot="1" x14ac:dyDescent="0.3">
      <c r="A130" s="39" t="s">
        <v>732</v>
      </c>
      <c r="B130" s="40" t="s">
        <v>82</v>
      </c>
      <c r="C130" s="39" t="s">
        <v>185</v>
      </c>
      <c r="D130" s="39" t="s">
        <v>274</v>
      </c>
      <c r="E130" s="39" t="s">
        <v>733</v>
      </c>
      <c r="F130" s="39" t="s">
        <v>185</v>
      </c>
      <c r="G130" s="39" t="s">
        <v>734</v>
      </c>
      <c r="H130" s="41">
        <v>233000</v>
      </c>
      <c r="I130" s="28" t="s">
        <v>190</v>
      </c>
      <c r="J130" s="28">
        <v>23.060387758022141</v>
      </c>
      <c r="K130" s="29">
        <v>16.684055730635734</v>
      </c>
      <c r="L130" s="39" t="s">
        <v>182</v>
      </c>
      <c r="M130" s="39" t="s">
        <v>217</v>
      </c>
      <c r="N130" s="42">
        <v>0.46083071973566703</v>
      </c>
      <c r="O130" s="53" t="s">
        <v>38</v>
      </c>
      <c r="P130" s="42">
        <v>33.299999999999997</v>
      </c>
      <c r="Q130" s="44" t="s">
        <v>40</v>
      </c>
      <c r="R130" s="45">
        <v>8.25</v>
      </c>
      <c r="S130" s="46">
        <v>0</v>
      </c>
      <c r="T130" s="47">
        <v>7.5</v>
      </c>
      <c r="U130" s="46">
        <v>25</v>
      </c>
      <c r="V130" s="48">
        <v>10.1875</v>
      </c>
      <c r="W130" s="49">
        <v>26.871555730635734</v>
      </c>
      <c r="X130" s="28"/>
      <c r="Y130" s="28"/>
      <c r="Z130" s="28"/>
    </row>
    <row r="131" spans="1:26" ht="30.75" thickBot="1" x14ac:dyDescent="0.3">
      <c r="A131" s="39" t="s">
        <v>735</v>
      </c>
      <c r="B131" s="40" t="s">
        <v>82</v>
      </c>
      <c r="C131" s="39" t="s">
        <v>185</v>
      </c>
      <c r="D131" s="39" t="s">
        <v>736</v>
      </c>
      <c r="E131" s="39" t="s">
        <v>737</v>
      </c>
      <c r="F131" s="39" t="s">
        <v>185</v>
      </c>
      <c r="G131" s="39" t="s">
        <v>738</v>
      </c>
      <c r="H131" s="41">
        <v>11165000</v>
      </c>
      <c r="I131" s="28" t="s">
        <v>190</v>
      </c>
      <c r="J131" s="28">
        <v>15.740168606952478</v>
      </c>
      <c r="K131" s="29">
        <v>10.99436519811899</v>
      </c>
      <c r="L131" s="39" t="s">
        <v>182</v>
      </c>
      <c r="M131" s="39" t="s">
        <v>205</v>
      </c>
      <c r="N131" s="42">
        <v>0.47132922284443579</v>
      </c>
      <c r="O131" s="53" t="s">
        <v>38</v>
      </c>
      <c r="P131" s="42">
        <v>33.35</v>
      </c>
      <c r="Q131" s="44" t="s">
        <v>40</v>
      </c>
      <c r="R131" s="45">
        <v>8.25</v>
      </c>
      <c r="S131" s="46">
        <v>0</v>
      </c>
      <c r="T131" s="47">
        <v>7.5</v>
      </c>
      <c r="U131" s="46">
        <v>25</v>
      </c>
      <c r="V131" s="48">
        <v>10.1875</v>
      </c>
      <c r="W131" s="49">
        <v>21.181865198118992</v>
      </c>
      <c r="X131" s="28"/>
      <c r="Y131" s="28"/>
      <c r="Z131" s="28"/>
    </row>
    <row r="132" spans="1:26" ht="30.75" thickBot="1" x14ac:dyDescent="0.3">
      <c r="A132" s="39" t="s">
        <v>739</v>
      </c>
      <c r="B132" s="40" t="s">
        <v>82</v>
      </c>
      <c r="C132" s="39" t="s">
        <v>185</v>
      </c>
      <c r="D132" s="39" t="s">
        <v>740</v>
      </c>
      <c r="E132" s="39" t="s">
        <v>741</v>
      </c>
      <c r="F132" s="39" t="s">
        <v>185</v>
      </c>
      <c r="G132" s="39" t="s">
        <v>742</v>
      </c>
      <c r="H132" s="41">
        <v>7130000</v>
      </c>
      <c r="I132" s="28" t="s">
        <v>190</v>
      </c>
      <c r="J132" s="28">
        <v>29.990957455787711</v>
      </c>
      <c r="K132" s="29">
        <v>17.66604894488713</v>
      </c>
      <c r="L132" s="39" t="s">
        <v>182</v>
      </c>
      <c r="M132" s="39" t="s">
        <v>205</v>
      </c>
      <c r="N132" s="42">
        <v>0.52580893322568101</v>
      </c>
      <c r="O132" s="53" t="s">
        <v>38</v>
      </c>
      <c r="P132" s="42">
        <v>83.35</v>
      </c>
      <c r="Q132" s="44" t="s">
        <v>40</v>
      </c>
      <c r="R132" s="45">
        <v>17.5</v>
      </c>
      <c r="S132" s="46">
        <v>0</v>
      </c>
      <c r="T132" s="47">
        <v>30</v>
      </c>
      <c r="U132" s="46">
        <v>25</v>
      </c>
      <c r="V132" s="48">
        <v>18.125</v>
      </c>
      <c r="W132" s="49">
        <v>35.79104894488713</v>
      </c>
      <c r="X132" s="28"/>
      <c r="Y132" s="28"/>
      <c r="Z132" s="28"/>
    </row>
    <row r="133" spans="1:26" ht="30.75" thickBot="1" x14ac:dyDescent="0.3">
      <c r="A133" s="39" t="s">
        <v>743</v>
      </c>
      <c r="B133" s="40" t="s">
        <v>162</v>
      </c>
      <c r="C133" s="39" t="s">
        <v>185</v>
      </c>
      <c r="D133" s="39" t="s">
        <v>744</v>
      </c>
      <c r="E133" s="39" t="s">
        <v>376</v>
      </c>
      <c r="F133" s="39" t="s">
        <v>185</v>
      </c>
      <c r="G133" s="39" t="s">
        <v>745</v>
      </c>
      <c r="H133" s="41">
        <v>24000000</v>
      </c>
      <c r="I133" s="28">
        <v>14.230571154750731</v>
      </c>
      <c r="J133" s="28">
        <v>13.615148299883554</v>
      </c>
      <c r="K133" s="29">
        <v>7.0901920146854511</v>
      </c>
      <c r="L133" s="39" t="s">
        <v>182</v>
      </c>
      <c r="M133" s="39" t="s">
        <v>205</v>
      </c>
      <c r="N133" s="42">
        <v>0.3357228685664494</v>
      </c>
      <c r="O133" s="53" t="s">
        <v>38</v>
      </c>
      <c r="P133" s="42">
        <v>0</v>
      </c>
      <c r="Q133" s="44" t="s">
        <v>40</v>
      </c>
      <c r="R133" s="45">
        <v>8.25</v>
      </c>
      <c r="S133" s="46">
        <v>0</v>
      </c>
      <c r="T133" s="47">
        <v>0</v>
      </c>
      <c r="U133" s="46">
        <v>25</v>
      </c>
      <c r="V133" s="48">
        <v>8.3125</v>
      </c>
      <c r="W133" s="49">
        <v>15.402692014685451</v>
      </c>
      <c r="X133" s="28"/>
      <c r="Y133" s="28"/>
      <c r="Z133" s="28"/>
    </row>
    <row r="134" spans="1:26" ht="30.75" thickBot="1" x14ac:dyDescent="0.3">
      <c r="A134" s="39" t="s">
        <v>746</v>
      </c>
      <c r="B134" s="40" t="s">
        <v>162</v>
      </c>
      <c r="C134" s="39" t="s">
        <v>185</v>
      </c>
      <c r="D134" s="39" t="s">
        <v>747</v>
      </c>
      <c r="E134" s="39" t="s">
        <v>748</v>
      </c>
      <c r="F134" s="39" t="s">
        <v>185</v>
      </c>
      <c r="G134" s="39" t="s">
        <v>749</v>
      </c>
      <c r="H134" s="41">
        <v>6670000</v>
      </c>
      <c r="I134" s="28">
        <v>18.063708901932163</v>
      </c>
      <c r="J134" s="28">
        <v>16.776552636436346</v>
      </c>
      <c r="K134" s="29">
        <v>9.8469576923983055</v>
      </c>
      <c r="L134" s="39" t="s">
        <v>182</v>
      </c>
      <c r="M134" s="39" t="s">
        <v>205</v>
      </c>
      <c r="N134" s="42">
        <v>0.31263791539941388</v>
      </c>
      <c r="O134" s="53" t="s">
        <v>38</v>
      </c>
      <c r="P134" s="42">
        <v>16.649999999999999</v>
      </c>
      <c r="Q134" s="44" t="s">
        <v>40</v>
      </c>
      <c r="R134" s="45">
        <v>8.25</v>
      </c>
      <c r="S134" s="46">
        <v>0</v>
      </c>
      <c r="T134" s="47">
        <v>0</v>
      </c>
      <c r="U134" s="46">
        <v>25</v>
      </c>
      <c r="V134" s="48">
        <v>8.3125</v>
      </c>
      <c r="W134" s="49">
        <v>18.159457692398306</v>
      </c>
      <c r="X134" s="28"/>
      <c r="Y134" s="28"/>
      <c r="Z134" s="28"/>
    </row>
    <row r="135" spans="1:26" ht="30.75" thickBot="1" x14ac:dyDescent="0.3">
      <c r="A135" s="39" t="s">
        <v>750</v>
      </c>
      <c r="B135" s="40" t="s">
        <v>162</v>
      </c>
      <c r="C135" s="39" t="s">
        <v>185</v>
      </c>
      <c r="D135" s="39" t="s">
        <v>747</v>
      </c>
      <c r="E135" s="39" t="s">
        <v>751</v>
      </c>
      <c r="F135" s="39" t="s">
        <v>185</v>
      </c>
      <c r="G135" s="39" t="s">
        <v>752</v>
      </c>
      <c r="H135" s="41">
        <v>6670000</v>
      </c>
      <c r="I135" s="28">
        <v>16.410437396324731</v>
      </c>
      <c r="J135" s="28">
        <v>15.064568887688463</v>
      </c>
      <c r="K135" s="29">
        <v>9.3054541583825454</v>
      </c>
      <c r="L135" s="39" t="s">
        <v>182</v>
      </c>
      <c r="M135" s="39" t="s">
        <v>205</v>
      </c>
      <c r="N135" s="42">
        <v>0.29360443388452678</v>
      </c>
      <c r="O135" s="53" t="s">
        <v>38</v>
      </c>
      <c r="P135" s="42">
        <v>33.299999999999997</v>
      </c>
      <c r="Q135" s="44" t="s">
        <v>40</v>
      </c>
      <c r="R135" s="45">
        <v>0</v>
      </c>
      <c r="S135" s="46">
        <v>0</v>
      </c>
      <c r="T135" s="47">
        <v>7.5</v>
      </c>
      <c r="U135" s="46">
        <v>25</v>
      </c>
      <c r="V135" s="48">
        <v>8.125</v>
      </c>
      <c r="W135" s="49">
        <v>17.430454158382545</v>
      </c>
      <c r="X135" s="28"/>
      <c r="Y135" s="28"/>
      <c r="Z135" s="28"/>
    </row>
    <row r="136" spans="1:26" ht="30.75" thickBot="1" x14ac:dyDescent="0.3">
      <c r="A136" s="39" t="s">
        <v>753</v>
      </c>
      <c r="B136" s="40" t="s">
        <v>82</v>
      </c>
      <c r="C136" s="39" t="s">
        <v>185</v>
      </c>
      <c r="D136" s="39" t="s">
        <v>754</v>
      </c>
      <c r="E136" s="39" t="s">
        <v>755</v>
      </c>
      <c r="F136" s="39" t="s">
        <v>756</v>
      </c>
      <c r="G136" s="39" t="s">
        <v>757</v>
      </c>
      <c r="H136" s="41">
        <v>32106000</v>
      </c>
      <c r="I136" s="28" t="s">
        <v>190</v>
      </c>
      <c r="J136" s="28">
        <v>36.856294960393178</v>
      </c>
      <c r="K136" s="29">
        <v>22.698045298716863</v>
      </c>
      <c r="L136" s="39" t="s">
        <v>37</v>
      </c>
      <c r="M136" s="39" t="s">
        <v>168</v>
      </c>
      <c r="N136" s="42">
        <v>0.9828564327309518</v>
      </c>
      <c r="O136" s="53" t="s">
        <v>38</v>
      </c>
      <c r="P136" s="42">
        <v>60.650466520115998</v>
      </c>
      <c r="Q136" s="44" t="s">
        <v>40</v>
      </c>
      <c r="R136" s="45">
        <v>25.25</v>
      </c>
      <c r="S136" s="46">
        <v>0</v>
      </c>
      <c r="T136" s="47">
        <v>15</v>
      </c>
      <c r="U136" s="46">
        <v>25</v>
      </c>
      <c r="V136" s="48">
        <v>16.3125</v>
      </c>
      <c r="W136" s="49">
        <v>39.010545298716863</v>
      </c>
      <c r="X136" s="28"/>
      <c r="Y136" s="28"/>
      <c r="Z136" s="28"/>
    </row>
    <row r="137" spans="1:26" ht="30.75" thickBot="1" x14ac:dyDescent="0.3">
      <c r="A137" s="39" t="s">
        <v>758</v>
      </c>
      <c r="B137" s="40" t="s">
        <v>162</v>
      </c>
      <c r="C137" s="39" t="s">
        <v>185</v>
      </c>
      <c r="D137" s="39" t="s">
        <v>759</v>
      </c>
      <c r="E137" s="39" t="s">
        <v>760</v>
      </c>
      <c r="F137" s="39" t="s">
        <v>761</v>
      </c>
      <c r="G137" s="39" t="s">
        <v>762</v>
      </c>
      <c r="H137" s="41">
        <v>33502000</v>
      </c>
      <c r="I137" s="28">
        <v>9.9267631919495845</v>
      </c>
      <c r="J137" s="28">
        <v>10.982727628386801</v>
      </c>
      <c r="K137" s="29">
        <v>5.8476241849068566</v>
      </c>
      <c r="L137" s="39" t="s">
        <v>182</v>
      </c>
      <c r="M137" s="39" t="s">
        <v>205</v>
      </c>
      <c r="N137" s="42">
        <v>0.15812479017562411</v>
      </c>
      <c r="O137" s="53" t="s">
        <v>38</v>
      </c>
      <c r="P137" s="42">
        <v>27.415859093237998</v>
      </c>
      <c r="Q137" s="44" t="s">
        <v>40</v>
      </c>
      <c r="R137" s="45">
        <v>0</v>
      </c>
      <c r="S137" s="46">
        <v>0</v>
      </c>
      <c r="T137" s="47">
        <v>0</v>
      </c>
      <c r="U137" s="46">
        <v>25</v>
      </c>
      <c r="V137" s="48">
        <v>6.25</v>
      </c>
      <c r="W137" s="49">
        <v>12.097624184906856</v>
      </c>
      <c r="X137" s="28"/>
      <c r="Y137" s="28"/>
      <c r="Z137" s="28"/>
    </row>
    <row r="138" spans="1:26" ht="30.75" thickBot="1" x14ac:dyDescent="0.3">
      <c r="A138" s="39" t="s">
        <v>763</v>
      </c>
      <c r="B138" s="40" t="s">
        <v>35</v>
      </c>
      <c r="C138" s="39" t="s">
        <v>185</v>
      </c>
      <c r="D138" s="39" t="s">
        <v>764</v>
      </c>
      <c r="E138" s="39" t="s">
        <v>765</v>
      </c>
      <c r="F138" s="39" t="s">
        <v>185</v>
      </c>
      <c r="G138" s="39" t="s">
        <v>766</v>
      </c>
      <c r="H138" s="41">
        <v>233000</v>
      </c>
      <c r="I138" s="28" t="s">
        <v>190</v>
      </c>
      <c r="J138" s="28" t="s">
        <v>190</v>
      </c>
      <c r="K138" s="29">
        <v>37.966772559295237</v>
      </c>
      <c r="L138" s="39" t="s">
        <v>125</v>
      </c>
      <c r="M138" s="39" t="s">
        <v>191</v>
      </c>
      <c r="N138" s="42">
        <v>0.99004210526315795</v>
      </c>
      <c r="O138" s="53" t="s">
        <v>38</v>
      </c>
      <c r="P138" s="42">
        <v>83.35</v>
      </c>
      <c r="Q138" s="44" t="s">
        <v>40</v>
      </c>
      <c r="R138" s="45">
        <v>25.25</v>
      </c>
      <c r="S138" s="46">
        <v>0</v>
      </c>
      <c r="T138" s="47">
        <v>30</v>
      </c>
      <c r="U138" s="46">
        <v>25</v>
      </c>
      <c r="V138" s="48">
        <v>20.0625</v>
      </c>
      <c r="W138" s="49">
        <v>58.029272559295237</v>
      </c>
      <c r="X138" s="28"/>
      <c r="Y138" s="28"/>
      <c r="Z138" s="28"/>
    </row>
    <row r="139" spans="1:26" ht="30.75" thickBot="1" x14ac:dyDescent="0.3">
      <c r="A139" s="39" t="s">
        <v>767</v>
      </c>
      <c r="B139" s="40" t="s">
        <v>82</v>
      </c>
      <c r="C139" s="39" t="s">
        <v>185</v>
      </c>
      <c r="D139" s="39" t="s">
        <v>768</v>
      </c>
      <c r="E139" s="39" t="s">
        <v>769</v>
      </c>
      <c r="F139" s="39" t="s">
        <v>770</v>
      </c>
      <c r="G139" s="39" t="s">
        <v>771</v>
      </c>
      <c r="H139" s="41">
        <v>20410000</v>
      </c>
      <c r="I139" s="28" t="s">
        <v>190</v>
      </c>
      <c r="J139" s="28">
        <v>3.4221246819237883</v>
      </c>
      <c r="K139" s="29">
        <v>2.137699745539031</v>
      </c>
      <c r="L139" s="39" t="s">
        <v>182</v>
      </c>
      <c r="M139" s="39" t="s">
        <v>205</v>
      </c>
      <c r="N139" s="42">
        <v>0.16129032258064516</v>
      </c>
      <c r="O139" s="53" t="s">
        <v>38</v>
      </c>
      <c r="P139" s="42">
        <v>0</v>
      </c>
      <c r="Q139" s="44" t="s">
        <v>40</v>
      </c>
      <c r="R139" s="45">
        <v>0</v>
      </c>
      <c r="S139" s="46">
        <v>0</v>
      </c>
      <c r="T139" s="47">
        <v>0</v>
      </c>
      <c r="U139" s="46">
        <v>25</v>
      </c>
      <c r="V139" s="48">
        <v>6.25</v>
      </c>
      <c r="W139" s="49">
        <v>8.387699745539031</v>
      </c>
      <c r="X139" s="28"/>
      <c r="Y139" s="28"/>
      <c r="Z139" s="28"/>
    </row>
    <row r="140" spans="1:26" ht="45.75" thickBot="1" x14ac:dyDescent="0.3">
      <c r="A140" s="39" t="s">
        <v>772</v>
      </c>
      <c r="B140" s="40" t="s">
        <v>35</v>
      </c>
      <c r="C140" s="39" t="s">
        <v>185</v>
      </c>
      <c r="D140" s="39" t="s">
        <v>773</v>
      </c>
      <c r="E140" s="39" t="s">
        <v>774</v>
      </c>
      <c r="F140" s="39" t="s">
        <v>775</v>
      </c>
      <c r="G140" s="39" t="s">
        <v>776</v>
      </c>
      <c r="H140" s="41">
        <v>10052000</v>
      </c>
      <c r="I140" s="28" t="s">
        <v>190</v>
      </c>
      <c r="J140" s="28" t="s">
        <v>190</v>
      </c>
      <c r="K140" s="29">
        <v>13.823298750772317</v>
      </c>
      <c r="L140" s="39" t="s">
        <v>122</v>
      </c>
      <c r="M140" s="39" t="s">
        <v>191</v>
      </c>
      <c r="N140" s="42">
        <v>0.37645518644242432</v>
      </c>
      <c r="O140" s="53" t="s">
        <v>39</v>
      </c>
      <c r="P140" s="42">
        <v>86.946319271855998</v>
      </c>
      <c r="Q140" s="44" t="s">
        <v>40</v>
      </c>
      <c r="R140" s="45">
        <v>8.25</v>
      </c>
      <c r="S140" s="46">
        <v>10</v>
      </c>
      <c r="T140" s="47">
        <v>30</v>
      </c>
      <c r="U140" s="46">
        <v>25</v>
      </c>
      <c r="V140" s="48">
        <v>18.3125</v>
      </c>
      <c r="W140" s="49">
        <v>32.135798750772317</v>
      </c>
      <c r="X140" s="28"/>
      <c r="Y140" s="28"/>
      <c r="Z140" s="28"/>
    </row>
    <row r="141" spans="1:26" ht="30.75" thickBot="1" x14ac:dyDescent="0.3">
      <c r="A141" s="39" t="s">
        <v>777</v>
      </c>
      <c r="B141" s="40" t="s">
        <v>162</v>
      </c>
      <c r="C141" s="39" t="s">
        <v>185</v>
      </c>
      <c r="D141" s="39" t="s">
        <v>778</v>
      </c>
      <c r="E141" s="39" t="s">
        <v>187</v>
      </c>
      <c r="F141" s="39" t="s">
        <v>185</v>
      </c>
      <c r="G141" s="39" t="s">
        <v>779</v>
      </c>
      <c r="H141" s="41">
        <v>540000</v>
      </c>
      <c r="I141" s="28">
        <v>23.720269732004692</v>
      </c>
      <c r="J141" s="28">
        <v>20.588525910642588</v>
      </c>
      <c r="K141" s="29">
        <v>14.946102858001035</v>
      </c>
      <c r="L141" s="39" t="s">
        <v>125</v>
      </c>
      <c r="M141" s="39" t="s">
        <v>191</v>
      </c>
      <c r="N141" s="42">
        <v>0.39449714015509252</v>
      </c>
      <c r="O141" s="53" t="s">
        <v>38</v>
      </c>
      <c r="P141" s="42">
        <v>66.650000000000006</v>
      </c>
      <c r="Q141" s="44" t="s">
        <v>40</v>
      </c>
      <c r="R141" s="45">
        <v>8.25</v>
      </c>
      <c r="S141" s="46">
        <v>0</v>
      </c>
      <c r="T141" s="47">
        <v>20</v>
      </c>
      <c r="U141" s="46">
        <v>25</v>
      </c>
      <c r="V141" s="48">
        <v>13.3125</v>
      </c>
      <c r="W141" s="49">
        <v>28.258602858001034</v>
      </c>
      <c r="X141" s="28"/>
      <c r="Y141" s="28"/>
      <c r="Z141" s="28"/>
    </row>
    <row r="142" spans="1:26" ht="30.75" thickBot="1" x14ac:dyDescent="0.3">
      <c r="A142" s="39" t="s">
        <v>780</v>
      </c>
      <c r="B142" s="40" t="s">
        <v>162</v>
      </c>
      <c r="C142" s="39" t="s">
        <v>185</v>
      </c>
      <c r="D142" s="39" t="s">
        <v>781</v>
      </c>
      <c r="E142" s="39" t="s">
        <v>782</v>
      </c>
      <c r="F142" s="39" t="s">
        <v>185</v>
      </c>
      <c r="G142" s="39" t="s">
        <v>783</v>
      </c>
      <c r="H142" s="41">
        <v>2175000</v>
      </c>
      <c r="I142" s="28">
        <v>39.938223481110434</v>
      </c>
      <c r="J142" s="28">
        <v>35.03339421509525</v>
      </c>
      <c r="K142" s="29">
        <v>27.192873157473663</v>
      </c>
      <c r="L142" s="39" t="s">
        <v>37</v>
      </c>
      <c r="M142" s="39" t="s">
        <v>168</v>
      </c>
      <c r="N142" s="42">
        <v>0.99773790295876064</v>
      </c>
      <c r="O142" s="53" t="s">
        <v>38</v>
      </c>
      <c r="P142" s="42">
        <v>66.650000000000006</v>
      </c>
      <c r="Q142" s="44" t="s">
        <v>40</v>
      </c>
      <c r="R142" s="45">
        <v>25.25</v>
      </c>
      <c r="S142" s="46">
        <v>0</v>
      </c>
      <c r="T142" s="47">
        <v>20</v>
      </c>
      <c r="U142" s="46">
        <v>25</v>
      </c>
      <c r="V142" s="48">
        <v>17.5625</v>
      </c>
      <c r="W142" s="49">
        <v>44.755373157473663</v>
      </c>
      <c r="X142" s="28"/>
      <c r="Y142" s="28"/>
      <c r="Z142" s="28"/>
    </row>
    <row r="143" spans="1:26" ht="45.75" thickBot="1" x14ac:dyDescent="0.3">
      <c r="A143" s="39" t="s">
        <v>784</v>
      </c>
      <c r="B143" s="40" t="s">
        <v>35</v>
      </c>
      <c r="C143" s="39" t="s">
        <v>185</v>
      </c>
      <c r="D143" s="39" t="s">
        <v>785</v>
      </c>
      <c r="E143" s="39" t="s">
        <v>786</v>
      </c>
      <c r="F143" s="39" t="s">
        <v>787</v>
      </c>
      <c r="G143" s="39" t="s">
        <v>788</v>
      </c>
      <c r="H143" s="41">
        <v>35494000</v>
      </c>
      <c r="I143" s="28" t="s">
        <v>190</v>
      </c>
      <c r="J143" s="28" t="s">
        <v>190</v>
      </c>
      <c r="K143" s="29">
        <v>10.561107472817465</v>
      </c>
      <c r="L143" s="39" t="s">
        <v>122</v>
      </c>
      <c r="M143" s="39" t="s">
        <v>246</v>
      </c>
      <c r="N143" s="42">
        <v>0.29541323528131774</v>
      </c>
      <c r="O143" s="53" t="s">
        <v>39</v>
      </c>
      <c r="P143" s="42">
        <v>66.264293771246997</v>
      </c>
      <c r="Q143" s="44" t="s">
        <v>40</v>
      </c>
      <c r="R143" s="45">
        <v>0</v>
      </c>
      <c r="S143" s="46">
        <v>10</v>
      </c>
      <c r="T143" s="47">
        <v>20</v>
      </c>
      <c r="U143" s="46">
        <v>25</v>
      </c>
      <c r="V143" s="48">
        <v>13.75</v>
      </c>
      <c r="W143" s="49">
        <v>24.311107472817465</v>
      </c>
      <c r="X143" s="28"/>
      <c r="Y143" s="28"/>
      <c r="Z143" s="28"/>
    </row>
    <row r="144" spans="1:26" ht="45.75" thickBot="1" x14ac:dyDescent="0.3">
      <c r="A144" s="39" t="s">
        <v>784</v>
      </c>
      <c r="B144" s="40" t="s">
        <v>35</v>
      </c>
      <c r="C144" s="39" t="s">
        <v>185</v>
      </c>
      <c r="D144" s="39" t="s">
        <v>785</v>
      </c>
      <c r="E144" s="39" t="s">
        <v>786</v>
      </c>
      <c r="F144" s="39" t="s">
        <v>787</v>
      </c>
      <c r="G144" s="39" t="s">
        <v>788</v>
      </c>
      <c r="H144" s="41">
        <v>35494000</v>
      </c>
      <c r="I144" s="28" t="s">
        <v>190</v>
      </c>
      <c r="J144" s="28" t="s">
        <v>190</v>
      </c>
      <c r="K144" s="29">
        <v>10.561107472817465</v>
      </c>
      <c r="L144" s="39" t="s">
        <v>122</v>
      </c>
      <c r="M144" s="39" t="s">
        <v>246</v>
      </c>
      <c r="N144" s="54">
        <v>0.29541323528131774</v>
      </c>
      <c r="O144" s="53" t="s">
        <v>39</v>
      </c>
      <c r="P144" s="54">
        <v>66.264293771246997</v>
      </c>
      <c r="Q144" s="44" t="s">
        <v>40</v>
      </c>
      <c r="R144" s="45">
        <v>0</v>
      </c>
      <c r="S144" s="46">
        <v>10</v>
      </c>
      <c r="T144" s="47">
        <v>20</v>
      </c>
      <c r="U144" s="46">
        <v>25</v>
      </c>
      <c r="V144" s="48">
        <v>13.75</v>
      </c>
      <c r="W144" s="49">
        <v>24.311107472817465</v>
      </c>
      <c r="X144" s="28"/>
      <c r="Y144" s="28"/>
      <c r="Z144" s="28"/>
    </row>
    <row r="145" spans="1:26" ht="30.75" thickBot="1" x14ac:dyDescent="0.3">
      <c r="A145" s="39" t="s">
        <v>789</v>
      </c>
      <c r="B145" s="40" t="s">
        <v>162</v>
      </c>
      <c r="C145" s="39" t="s">
        <v>185</v>
      </c>
      <c r="D145" s="39" t="s">
        <v>744</v>
      </c>
      <c r="E145" s="39" t="s">
        <v>376</v>
      </c>
      <c r="F145" s="39" t="s">
        <v>760</v>
      </c>
      <c r="G145" s="39" t="s">
        <v>790</v>
      </c>
      <c r="H145" s="41">
        <v>134691000</v>
      </c>
      <c r="I145" s="28">
        <v>15.963975162510399</v>
      </c>
      <c r="J145" s="28">
        <v>19.124210262411967</v>
      </c>
      <c r="K145" s="29">
        <v>10.056991194747869</v>
      </c>
      <c r="L145" s="39" t="s">
        <v>182</v>
      </c>
      <c r="M145" s="39" t="s">
        <v>205</v>
      </c>
      <c r="N145" s="42">
        <v>0.28183995859727917</v>
      </c>
      <c r="O145" s="53" t="s">
        <v>38</v>
      </c>
      <c r="P145" s="42">
        <v>49.332939979289996</v>
      </c>
      <c r="Q145" s="44" t="s">
        <v>40</v>
      </c>
      <c r="R145" s="45">
        <v>0</v>
      </c>
      <c r="S145" s="46">
        <v>0</v>
      </c>
      <c r="T145" s="47">
        <v>7.5</v>
      </c>
      <c r="U145" s="46">
        <v>25</v>
      </c>
      <c r="V145" s="48">
        <v>8.125</v>
      </c>
      <c r="W145" s="49">
        <v>18.181991194747869</v>
      </c>
      <c r="X145" s="28"/>
      <c r="Y145" s="28"/>
      <c r="Z145" s="28"/>
    </row>
    <row r="146" spans="1:26" ht="30.75" thickBot="1" x14ac:dyDescent="0.3">
      <c r="A146" s="39" t="s">
        <v>791</v>
      </c>
      <c r="B146" s="40" t="s">
        <v>162</v>
      </c>
      <c r="C146" s="39" t="s">
        <v>185</v>
      </c>
      <c r="D146" s="39" t="s">
        <v>250</v>
      </c>
      <c r="E146" s="39" t="s">
        <v>792</v>
      </c>
      <c r="F146" s="39" t="s">
        <v>185</v>
      </c>
      <c r="G146" s="39" t="s">
        <v>793</v>
      </c>
      <c r="H146" s="41">
        <v>6670000</v>
      </c>
      <c r="I146" s="28">
        <v>27.926282382467818</v>
      </c>
      <c r="J146" s="28">
        <v>23.200844894619976</v>
      </c>
      <c r="K146" s="29">
        <v>18.735311623738117</v>
      </c>
      <c r="L146" s="39" t="s">
        <v>122</v>
      </c>
      <c r="M146" s="39" t="s">
        <v>191</v>
      </c>
      <c r="N146" s="42">
        <v>0.72000956082279244</v>
      </c>
      <c r="O146" s="53" t="s">
        <v>38</v>
      </c>
      <c r="P146" s="42">
        <v>66.650000000000006</v>
      </c>
      <c r="Q146" s="44" t="s">
        <v>40</v>
      </c>
      <c r="R146" s="45">
        <v>25.25</v>
      </c>
      <c r="S146" s="46">
        <v>0</v>
      </c>
      <c r="T146" s="47">
        <v>20</v>
      </c>
      <c r="U146" s="46">
        <v>25</v>
      </c>
      <c r="V146" s="48">
        <v>17.5625</v>
      </c>
      <c r="W146" s="49">
        <v>36.297811623738113</v>
      </c>
      <c r="X146" s="28"/>
      <c r="Y146" s="28"/>
      <c r="Z146" s="28"/>
    </row>
  </sheetData>
  <mergeCells count="1">
    <mergeCell ref="N2:Q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9"/>
  <sheetViews>
    <sheetView topLeftCell="A4" zoomScale="71" zoomScaleNormal="71" workbookViewId="0">
      <selection activeCell="J1" sqref="J1"/>
    </sheetView>
  </sheetViews>
  <sheetFormatPr defaultRowHeight="15" x14ac:dyDescent="0.25"/>
  <cols>
    <col min="1" max="1" width="13.7109375" bestFit="1" customWidth="1"/>
    <col min="2" max="2" width="20.28515625" customWidth="1"/>
    <col min="3" max="3" width="12.7109375" bestFit="1" customWidth="1"/>
    <col min="4" max="4" width="21.7109375" customWidth="1"/>
    <col min="5" max="5" width="24" bestFit="1" customWidth="1"/>
    <col min="6" max="6" width="22" bestFit="1" customWidth="1"/>
    <col min="7" max="7" width="53.42578125" customWidth="1"/>
    <col min="8" max="8" width="16.85546875" bestFit="1" customWidth="1"/>
    <col min="9" max="9" width="13.5703125" bestFit="1" customWidth="1"/>
    <col min="10" max="11" width="14.140625" bestFit="1" customWidth="1"/>
    <col min="12" max="12" width="21.5703125" bestFit="1" customWidth="1"/>
    <col min="13" max="13" width="12.7109375" bestFit="1" customWidth="1"/>
    <col min="14" max="14" width="11.28515625" bestFit="1" customWidth="1"/>
    <col min="15" max="15" width="6.140625" bestFit="1" customWidth="1"/>
    <col min="16" max="16" width="10" customWidth="1"/>
  </cols>
  <sheetData>
    <row r="1" spans="1:28" ht="114.75" x14ac:dyDescent="0.25">
      <c r="A1" s="158"/>
      <c r="B1" s="159" t="s">
        <v>1305</v>
      </c>
      <c r="C1" s="160"/>
      <c r="D1" s="160"/>
      <c r="E1" s="160"/>
      <c r="F1" s="158"/>
      <c r="G1" s="161"/>
      <c r="H1" s="162" t="s">
        <v>1306</v>
      </c>
      <c r="I1" s="163"/>
      <c r="J1" s="164"/>
      <c r="K1" s="163"/>
      <c r="L1" s="164"/>
      <c r="M1" s="164"/>
      <c r="N1" s="164"/>
      <c r="O1" s="164"/>
      <c r="P1" s="164"/>
      <c r="Q1" s="164"/>
      <c r="R1" s="164"/>
      <c r="S1" s="164"/>
      <c r="T1" s="164"/>
      <c r="U1" s="164"/>
      <c r="V1" s="164"/>
      <c r="W1" s="164"/>
      <c r="X1" s="164"/>
      <c r="Y1" s="164"/>
      <c r="Z1" s="164"/>
      <c r="AA1" s="164"/>
    </row>
    <row r="2" spans="1:28" x14ac:dyDescent="0.25">
      <c r="A2" s="158"/>
      <c r="B2" s="158"/>
      <c r="C2" s="158"/>
      <c r="D2" s="158"/>
      <c r="E2" s="158"/>
      <c r="F2" s="158"/>
      <c r="G2" s="158"/>
      <c r="H2" s="165"/>
      <c r="I2" s="163"/>
      <c r="J2" s="164"/>
      <c r="K2" s="163"/>
      <c r="L2" s="164"/>
      <c r="M2" s="164"/>
      <c r="N2" s="164"/>
      <c r="O2" s="164"/>
      <c r="P2" s="166" t="s">
        <v>1307</v>
      </c>
      <c r="Q2" s="164"/>
      <c r="R2" s="164"/>
      <c r="S2" s="206" t="s">
        <v>1309</v>
      </c>
      <c r="U2" s="166"/>
      <c r="V2" s="164"/>
      <c r="W2" s="164"/>
      <c r="X2" s="164"/>
      <c r="Y2" s="164"/>
      <c r="Z2" s="164"/>
      <c r="AA2" s="164"/>
      <c r="AB2" s="164"/>
    </row>
    <row r="3" spans="1:28" x14ac:dyDescent="0.25">
      <c r="A3" s="167"/>
      <c r="B3" s="167"/>
      <c r="C3" s="167"/>
      <c r="D3" s="167"/>
      <c r="E3" s="167"/>
      <c r="F3" s="167"/>
      <c r="G3" s="167"/>
      <c r="H3" s="168"/>
      <c r="I3" s="169"/>
      <c r="J3" s="170"/>
      <c r="K3" s="169"/>
      <c r="L3" s="170"/>
      <c r="M3" s="170"/>
      <c r="N3" s="170"/>
      <c r="O3" s="170"/>
      <c r="P3" s="170"/>
      <c r="Q3" s="170"/>
      <c r="R3" s="170"/>
      <c r="S3" s="170"/>
      <c r="T3" s="170"/>
      <c r="U3" s="170"/>
      <c r="V3" s="170"/>
      <c r="W3" s="170"/>
      <c r="X3" s="170"/>
      <c r="Y3" s="170"/>
      <c r="Z3" s="170"/>
      <c r="AA3" s="170"/>
    </row>
    <row r="4" spans="1:28" ht="287.25" x14ac:dyDescent="0.25">
      <c r="A4" s="171" t="s">
        <v>146</v>
      </c>
      <c r="B4" s="171" t="s">
        <v>9</v>
      </c>
      <c r="C4" s="171" t="s">
        <v>147</v>
      </c>
      <c r="D4" s="171" t="s">
        <v>148</v>
      </c>
      <c r="E4" s="171" t="s">
        <v>149</v>
      </c>
      <c r="F4" s="171" t="s">
        <v>150</v>
      </c>
      <c r="G4" s="171" t="s">
        <v>151</v>
      </c>
      <c r="H4" s="172" t="s">
        <v>152</v>
      </c>
      <c r="I4" s="173" t="s">
        <v>153</v>
      </c>
      <c r="J4" s="174" t="s">
        <v>154</v>
      </c>
      <c r="K4" s="173" t="s">
        <v>155</v>
      </c>
      <c r="L4" s="175" t="s">
        <v>156</v>
      </c>
      <c r="M4" s="175" t="s">
        <v>157</v>
      </c>
      <c r="N4" s="175" t="s">
        <v>837</v>
      </c>
      <c r="O4" s="176" t="s">
        <v>18</v>
      </c>
      <c r="P4" s="176" t="s">
        <v>840</v>
      </c>
      <c r="Q4" s="176" t="s">
        <v>159</v>
      </c>
      <c r="R4" s="176" t="s">
        <v>21</v>
      </c>
      <c r="S4" s="177" t="s">
        <v>842</v>
      </c>
      <c r="T4" s="178" t="s">
        <v>843</v>
      </c>
      <c r="U4" s="178" t="s">
        <v>807</v>
      </c>
      <c r="V4" s="178" t="s">
        <v>25</v>
      </c>
      <c r="W4" s="179" t="s">
        <v>844</v>
      </c>
      <c r="X4" s="180" t="s">
        <v>845</v>
      </c>
      <c r="Y4" s="181" t="s">
        <v>28</v>
      </c>
      <c r="Z4" s="182" t="s">
        <v>29</v>
      </c>
      <c r="AA4" s="182" t="s">
        <v>30</v>
      </c>
    </row>
    <row r="5" spans="1:28" ht="31.5" x14ac:dyDescent="0.25">
      <c r="A5" s="183" t="s">
        <v>161</v>
      </c>
      <c r="B5" s="183" t="s">
        <v>162</v>
      </c>
      <c r="C5" s="183" t="s">
        <v>163</v>
      </c>
      <c r="D5" s="183" t="s">
        <v>164</v>
      </c>
      <c r="E5" s="183" t="s">
        <v>165</v>
      </c>
      <c r="F5" s="183" t="s">
        <v>166</v>
      </c>
      <c r="G5" s="183" t="s">
        <v>167</v>
      </c>
      <c r="H5" s="184">
        <v>99684000</v>
      </c>
      <c r="I5" s="185">
        <v>25.065120150417624</v>
      </c>
      <c r="J5" s="186">
        <v>20.26804301395666</v>
      </c>
      <c r="K5" s="185">
        <v>16.139877532416897</v>
      </c>
      <c r="L5" s="183" t="s">
        <v>37</v>
      </c>
      <c r="M5" s="183" t="s">
        <v>168</v>
      </c>
      <c r="N5" s="187" t="s">
        <v>1308</v>
      </c>
      <c r="O5" s="90">
        <v>0.54239766220618879</v>
      </c>
      <c r="P5" s="188" t="s">
        <v>39</v>
      </c>
      <c r="Q5" s="90">
        <v>64.631610409244999</v>
      </c>
      <c r="R5" s="189" t="s">
        <v>40</v>
      </c>
      <c r="S5" s="190">
        <v>7.5</v>
      </c>
      <c r="T5" s="191">
        <v>20</v>
      </c>
      <c r="U5" s="192">
        <v>16.670000000000002</v>
      </c>
      <c r="V5" s="191">
        <v>25</v>
      </c>
      <c r="W5" s="193">
        <v>10.375500000000001</v>
      </c>
      <c r="X5" s="109">
        <v>30.643543013956659</v>
      </c>
      <c r="Y5" s="50"/>
      <c r="Z5" s="51"/>
      <c r="AA5" s="52"/>
    </row>
    <row r="6" spans="1:28" ht="31.5" x14ac:dyDescent="0.25">
      <c r="A6" s="183" t="s">
        <v>169</v>
      </c>
      <c r="B6" s="183" t="s">
        <v>162</v>
      </c>
      <c r="C6" s="183" t="s">
        <v>170</v>
      </c>
      <c r="D6" s="183" t="s">
        <v>164</v>
      </c>
      <c r="E6" s="183" t="s">
        <v>166</v>
      </c>
      <c r="F6" s="183" t="s">
        <v>171</v>
      </c>
      <c r="G6" s="183" t="s">
        <v>167</v>
      </c>
      <c r="H6" s="184">
        <v>99260000</v>
      </c>
      <c r="I6" s="185">
        <v>27.925389196977903</v>
      </c>
      <c r="J6" s="186">
        <v>23.008799850762035</v>
      </c>
      <c r="K6" s="185">
        <v>18.146335246011581</v>
      </c>
      <c r="L6" s="183" t="s">
        <v>37</v>
      </c>
      <c r="M6" s="183" t="s">
        <v>168</v>
      </c>
      <c r="N6" s="187" t="s">
        <v>1308</v>
      </c>
      <c r="O6" s="90">
        <v>0.59062395055248618</v>
      </c>
      <c r="P6" s="188" t="s">
        <v>39</v>
      </c>
      <c r="Q6" s="90">
        <v>75.979666963431001</v>
      </c>
      <c r="R6" s="189" t="s">
        <v>40</v>
      </c>
      <c r="S6" s="190">
        <v>7.5</v>
      </c>
      <c r="T6" s="191">
        <v>20</v>
      </c>
      <c r="U6" s="192">
        <v>25</v>
      </c>
      <c r="V6" s="191">
        <v>25</v>
      </c>
      <c r="W6" s="193">
        <v>11.625</v>
      </c>
      <c r="X6" s="109">
        <v>34.633799850762031</v>
      </c>
      <c r="Y6" s="50"/>
      <c r="Z6" s="51"/>
      <c r="AA6" s="52"/>
    </row>
    <row r="7" spans="1:28" ht="31.5" x14ac:dyDescent="0.25">
      <c r="A7" s="183" t="s">
        <v>172</v>
      </c>
      <c r="B7" s="183" t="s">
        <v>162</v>
      </c>
      <c r="C7" s="183" t="s">
        <v>173</v>
      </c>
      <c r="D7" s="183" t="s">
        <v>174</v>
      </c>
      <c r="E7" s="183" t="s">
        <v>175</v>
      </c>
      <c r="F7" s="183" t="s">
        <v>176</v>
      </c>
      <c r="G7" s="183" t="s">
        <v>167</v>
      </c>
      <c r="H7" s="184">
        <v>76700000</v>
      </c>
      <c r="I7" s="185">
        <v>41.888965352610818</v>
      </c>
      <c r="J7" s="186">
        <v>30.180623944681287</v>
      </c>
      <c r="K7" s="185">
        <v>23.586260599015269</v>
      </c>
      <c r="L7" s="183" t="s">
        <v>37</v>
      </c>
      <c r="M7" s="183" t="s">
        <v>168</v>
      </c>
      <c r="N7" s="187" t="s">
        <v>1308</v>
      </c>
      <c r="O7" s="90">
        <v>0.87456283355594755</v>
      </c>
      <c r="P7" s="188" t="s">
        <v>39</v>
      </c>
      <c r="Q7" s="90">
        <v>65.045459683511993</v>
      </c>
      <c r="R7" s="189" t="s">
        <v>40</v>
      </c>
      <c r="S7" s="190">
        <v>15</v>
      </c>
      <c r="T7" s="191">
        <v>20</v>
      </c>
      <c r="U7" s="192">
        <v>16.670000000000002</v>
      </c>
      <c r="V7" s="191">
        <v>25</v>
      </c>
      <c r="W7" s="193">
        <v>11.500500000000001</v>
      </c>
      <c r="X7" s="109">
        <v>41.681123944681289</v>
      </c>
      <c r="Y7" s="185"/>
      <c r="Z7" s="185"/>
      <c r="AA7" s="185"/>
    </row>
    <row r="8" spans="1:28" ht="30" x14ac:dyDescent="0.25">
      <c r="A8" s="39" t="s">
        <v>177</v>
      </c>
      <c r="B8" s="39" t="s">
        <v>162</v>
      </c>
      <c r="C8" s="39" t="s">
        <v>178</v>
      </c>
      <c r="D8" s="39" t="s">
        <v>179</v>
      </c>
      <c r="E8" s="39" t="s">
        <v>180</v>
      </c>
      <c r="F8" s="39" t="s">
        <v>175</v>
      </c>
      <c r="G8" s="39" t="s">
        <v>181</v>
      </c>
      <c r="H8" s="41">
        <v>107160000</v>
      </c>
      <c r="I8" s="28">
        <v>17.029301942074316</v>
      </c>
      <c r="J8" s="29">
        <v>14.486247984681444</v>
      </c>
      <c r="K8" s="28">
        <v>10.325955148490296</v>
      </c>
      <c r="L8" s="39" t="s">
        <v>182</v>
      </c>
      <c r="M8" s="39" t="s">
        <v>183</v>
      </c>
      <c r="N8" s="187" t="s">
        <v>1308</v>
      </c>
      <c r="O8" s="54">
        <v>0.32971804886371631</v>
      </c>
      <c r="P8" s="188" t="s">
        <v>39</v>
      </c>
      <c r="Q8" s="54">
        <v>39.959797717256997</v>
      </c>
      <c r="R8" s="189" t="s">
        <v>40</v>
      </c>
      <c r="S8" s="190">
        <v>0</v>
      </c>
      <c r="T8" s="191">
        <v>20</v>
      </c>
      <c r="U8" s="192">
        <v>8.33</v>
      </c>
      <c r="V8" s="191">
        <v>25</v>
      </c>
      <c r="W8" s="193">
        <v>7.9994999999999994</v>
      </c>
      <c r="X8" s="109">
        <v>22.485747984681446</v>
      </c>
      <c r="Y8" s="185"/>
      <c r="Z8" s="185"/>
      <c r="AA8" s="185"/>
    </row>
    <row r="9" spans="1:28" ht="47.25" x14ac:dyDescent="0.25">
      <c r="A9" s="183" t="s">
        <v>184</v>
      </c>
      <c r="B9" s="183" t="s">
        <v>82</v>
      </c>
      <c r="C9" s="183" t="s">
        <v>185</v>
      </c>
      <c r="D9" s="183" t="s">
        <v>186</v>
      </c>
      <c r="E9" s="183" t="s">
        <v>187</v>
      </c>
      <c r="F9" s="183" t="s">
        <v>188</v>
      </c>
      <c r="G9" s="183" t="s">
        <v>189</v>
      </c>
      <c r="H9" s="184">
        <v>102789000</v>
      </c>
      <c r="I9" s="185" t="s">
        <v>190</v>
      </c>
      <c r="J9" s="186">
        <v>31.894445207489404</v>
      </c>
      <c r="K9" s="185">
        <v>18.303207838080343</v>
      </c>
      <c r="L9" s="183" t="s">
        <v>125</v>
      </c>
      <c r="M9" s="183" t="s">
        <v>191</v>
      </c>
      <c r="N9" s="187" t="s">
        <v>1308</v>
      </c>
      <c r="O9" s="90">
        <v>0.66805959786968705</v>
      </c>
      <c r="P9" s="188" t="s">
        <v>39</v>
      </c>
      <c r="Q9" s="90">
        <v>39.382583604440995</v>
      </c>
      <c r="R9" s="189" t="s">
        <v>40</v>
      </c>
      <c r="S9" s="190">
        <v>7.5</v>
      </c>
      <c r="T9" s="191">
        <v>20</v>
      </c>
      <c r="U9" s="192">
        <v>8.33</v>
      </c>
      <c r="V9" s="191">
        <v>25</v>
      </c>
      <c r="W9" s="193">
        <v>9.1244999999999994</v>
      </c>
      <c r="X9" s="109">
        <v>41.018945207489402</v>
      </c>
      <c r="Y9" s="185"/>
      <c r="Z9" s="185"/>
      <c r="AA9" s="185"/>
    </row>
    <row r="10" spans="1:28" ht="75" x14ac:dyDescent="0.25">
      <c r="A10" s="39" t="s">
        <v>192</v>
      </c>
      <c r="B10" s="39" t="s">
        <v>162</v>
      </c>
      <c r="C10" s="39" t="s">
        <v>185</v>
      </c>
      <c r="D10" s="39" t="s">
        <v>193</v>
      </c>
      <c r="E10" s="39" t="s">
        <v>194</v>
      </c>
      <c r="F10" s="39" t="s">
        <v>195</v>
      </c>
      <c r="G10" s="39" t="s">
        <v>196</v>
      </c>
      <c r="H10" s="41">
        <v>47538000</v>
      </c>
      <c r="I10" s="28">
        <v>23.459653474670279</v>
      </c>
      <c r="J10" s="29">
        <v>19.094887338927137</v>
      </c>
      <c r="K10" s="28">
        <v>14.336024545809536</v>
      </c>
      <c r="L10" s="39" t="s">
        <v>197</v>
      </c>
      <c r="M10" s="39" t="s">
        <v>198</v>
      </c>
      <c r="N10" s="187" t="s">
        <v>1308</v>
      </c>
      <c r="O10" s="54">
        <v>0.63660570135031136</v>
      </c>
      <c r="P10" s="188" t="s">
        <v>39</v>
      </c>
      <c r="Q10" s="54">
        <v>27.231875960057998</v>
      </c>
      <c r="R10" s="189" t="s">
        <v>40</v>
      </c>
      <c r="S10" s="190">
        <v>7.5</v>
      </c>
      <c r="T10" s="191">
        <v>20</v>
      </c>
      <c r="U10" s="192">
        <v>0</v>
      </c>
      <c r="V10" s="191">
        <v>25</v>
      </c>
      <c r="W10" s="193">
        <v>7.875</v>
      </c>
      <c r="X10" s="109">
        <v>26.969887338927137</v>
      </c>
      <c r="Y10" s="185"/>
      <c r="Z10" s="185"/>
      <c r="AA10" s="185"/>
    </row>
    <row r="11" spans="1:28" ht="94.5" x14ac:dyDescent="0.25">
      <c r="A11" s="183" t="s">
        <v>199</v>
      </c>
      <c r="B11" s="183" t="s">
        <v>162</v>
      </c>
      <c r="C11" s="183" t="s">
        <v>200</v>
      </c>
      <c r="D11" s="183" t="s">
        <v>201</v>
      </c>
      <c r="E11" s="183" t="s">
        <v>202</v>
      </c>
      <c r="F11" s="183" t="s">
        <v>203</v>
      </c>
      <c r="G11" s="183" t="s">
        <v>204</v>
      </c>
      <c r="H11" s="184">
        <v>40844000</v>
      </c>
      <c r="I11" s="185">
        <v>10.425050687155675</v>
      </c>
      <c r="J11" s="186">
        <v>11.752916118659146</v>
      </c>
      <c r="K11" s="185">
        <v>8.440629090593097</v>
      </c>
      <c r="L11" s="183" t="s">
        <v>182</v>
      </c>
      <c r="M11" s="183" t="s">
        <v>205</v>
      </c>
      <c r="N11" s="187" t="s">
        <v>1308</v>
      </c>
      <c r="O11" s="90">
        <v>0.23873490064516131</v>
      </c>
      <c r="P11" s="188" t="s">
        <v>39</v>
      </c>
      <c r="Q11" s="90">
        <v>52.319501303289002</v>
      </c>
      <c r="R11" s="189" t="s">
        <v>40</v>
      </c>
      <c r="S11" s="190">
        <v>0</v>
      </c>
      <c r="T11" s="191">
        <v>20</v>
      </c>
      <c r="U11" s="192">
        <v>16.670000000000002</v>
      </c>
      <c r="V11" s="191">
        <v>25</v>
      </c>
      <c r="W11" s="193">
        <v>9.2505000000000006</v>
      </c>
      <c r="X11" s="109">
        <v>21.003416118659146</v>
      </c>
      <c r="Y11" s="185"/>
      <c r="Z11" s="185"/>
      <c r="AA11" s="185"/>
    </row>
    <row r="12" spans="1:28" ht="47.25" x14ac:dyDescent="0.25">
      <c r="A12" s="183" t="s">
        <v>206</v>
      </c>
      <c r="B12" s="183" t="s">
        <v>162</v>
      </c>
      <c r="C12" s="183" t="s">
        <v>207</v>
      </c>
      <c r="D12" s="183" t="s">
        <v>201</v>
      </c>
      <c r="E12" s="183" t="s">
        <v>208</v>
      </c>
      <c r="F12" s="183" t="s">
        <v>209</v>
      </c>
      <c r="G12" s="183" t="s">
        <v>210</v>
      </c>
      <c r="H12" s="184">
        <v>33306000</v>
      </c>
      <c r="I12" s="185">
        <v>15.280341919521682</v>
      </c>
      <c r="J12" s="186">
        <v>16.796743635732263</v>
      </c>
      <c r="K12" s="185">
        <v>12.367029426804709</v>
      </c>
      <c r="L12" s="183" t="s">
        <v>182</v>
      </c>
      <c r="M12" s="183" t="s">
        <v>205</v>
      </c>
      <c r="N12" s="187" t="s">
        <v>1308</v>
      </c>
      <c r="O12" s="90">
        <v>0.3801966885806452</v>
      </c>
      <c r="P12" s="188" t="s">
        <v>39</v>
      </c>
      <c r="Q12" s="90">
        <v>73.198309986944992</v>
      </c>
      <c r="R12" s="189" t="s">
        <v>40</v>
      </c>
      <c r="S12" s="190">
        <v>0</v>
      </c>
      <c r="T12" s="191">
        <v>20</v>
      </c>
      <c r="U12" s="192">
        <v>25</v>
      </c>
      <c r="V12" s="191">
        <v>25</v>
      </c>
      <c r="W12" s="193">
        <v>10.5</v>
      </c>
      <c r="X12" s="109">
        <v>27.296743635732263</v>
      </c>
      <c r="Y12" s="185"/>
      <c r="Z12" s="185"/>
      <c r="AA12" s="185"/>
    </row>
    <row r="13" spans="1:28" ht="31.5" x14ac:dyDescent="0.25">
      <c r="A13" s="183" t="s">
        <v>211</v>
      </c>
      <c r="B13" s="183" t="s">
        <v>162</v>
      </c>
      <c r="C13" s="183" t="s">
        <v>212</v>
      </c>
      <c r="D13" s="183" t="s">
        <v>213</v>
      </c>
      <c r="E13" s="183" t="s">
        <v>214</v>
      </c>
      <c r="F13" s="183" t="s">
        <v>215</v>
      </c>
      <c r="G13" s="183" t="s">
        <v>216</v>
      </c>
      <c r="H13" s="184">
        <v>21000000</v>
      </c>
      <c r="I13" s="185">
        <v>16.310396575749145</v>
      </c>
      <c r="J13" s="186">
        <v>17.636223114630358</v>
      </c>
      <c r="K13" s="185">
        <v>12.091749694747209</v>
      </c>
      <c r="L13" s="183" t="s">
        <v>182</v>
      </c>
      <c r="M13" s="183" t="s">
        <v>217</v>
      </c>
      <c r="N13" s="187" t="s">
        <v>1308</v>
      </c>
      <c r="O13" s="90">
        <v>0.51494767137438402</v>
      </c>
      <c r="P13" s="188" t="s">
        <v>39</v>
      </c>
      <c r="Q13" s="90">
        <v>51.776540368146001</v>
      </c>
      <c r="R13" s="189" t="s">
        <v>40</v>
      </c>
      <c r="S13" s="190">
        <v>7.5</v>
      </c>
      <c r="T13" s="191">
        <v>20</v>
      </c>
      <c r="U13" s="192">
        <v>16.670000000000002</v>
      </c>
      <c r="V13" s="191">
        <v>25</v>
      </c>
      <c r="W13" s="193">
        <v>10.375500000000001</v>
      </c>
      <c r="X13" s="109">
        <v>28.011723114630357</v>
      </c>
      <c r="Y13" s="185"/>
      <c r="Z13" s="185"/>
      <c r="AA13" s="185"/>
    </row>
    <row r="14" spans="1:28" ht="47.25" x14ac:dyDescent="0.25">
      <c r="A14" s="183" t="s">
        <v>218</v>
      </c>
      <c r="B14" s="183" t="s">
        <v>162</v>
      </c>
      <c r="C14" s="183" t="s">
        <v>219</v>
      </c>
      <c r="D14" s="183" t="s">
        <v>213</v>
      </c>
      <c r="E14" s="183" t="s">
        <v>215</v>
      </c>
      <c r="F14" s="183" t="s">
        <v>220</v>
      </c>
      <c r="G14" s="183" t="s">
        <v>216</v>
      </c>
      <c r="H14" s="184">
        <v>49000000</v>
      </c>
      <c r="I14" s="185">
        <v>7.0007825618281379</v>
      </c>
      <c r="J14" s="186">
        <v>8.9932479391036608</v>
      </c>
      <c r="K14" s="185">
        <v>6.0728084705412293</v>
      </c>
      <c r="L14" s="183" t="s">
        <v>182</v>
      </c>
      <c r="M14" s="183" t="s">
        <v>217</v>
      </c>
      <c r="N14" s="187" t="s">
        <v>1308</v>
      </c>
      <c r="O14" s="90">
        <v>0.11563274786747733</v>
      </c>
      <c r="P14" s="188" t="s">
        <v>39</v>
      </c>
      <c r="Q14" s="90">
        <v>45.418301898915004</v>
      </c>
      <c r="R14" s="189" t="s">
        <v>40</v>
      </c>
      <c r="S14" s="190">
        <v>0</v>
      </c>
      <c r="T14" s="191">
        <v>20</v>
      </c>
      <c r="U14" s="192">
        <v>8.33</v>
      </c>
      <c r="V14" s="191">
        <v>25</v>
      </c>
      <c r="W14" s="193">
        <v>7.9994999999999994</v>
      </c>
      <c r="X14" s="109">
        <v>16.992747939103658</v>
      </c>
      <c r="Y14" s="185"/>
      <c r="Z14" s="185"/>
      <c r="AA14" s="185"/>
    </row>
    <row r="15" spans="1:28" ht="45" x14ac:dyDescent="0.25">
      <c r="A15" s="39" t="s">
        <v>221</v>
      </c>
      <c r="B15" s="39" t="s">
        <v>162</v>
      </c>
      <c r="C15" s="39" t="s">
        <v>222</v>
      </c>
      <c r="D15" s="39" t="s">
        <v>213</v>
      </c>
      <c r="E15" s="39" t="s">
        <v>223</v>
      </c>
      <c r="F15" s="39" t="s">
        <v>224</v>
      </c>
      <c r="G15" s="39" t="s">
        <v>216</v>
      </c>
      <c r="H15" s="41">
        <v>42900000</v>
      </c>
      <c r="I15" s="28">
        <v>18.761853829728086</v>
      </c>
      <c r="J15" s="29">
        <v>18.053547058504712</v>
      </c>
      <c r="K15" s="28">
        <v>13.114355321433441</v>
      </c>
      <c r="L15" s="39" t="s">
        <v>197</v>
      </c>
      <c r="M15" s="39" t="s">
        <v>198</v>
      </c>
      <c r="N15" s="187" t="s">
        <v>1308</v>
      </c>
      <c r="O15" s="54">
        <v>0.53559159541850365</v>
      </c>
      <c r="P15" s="188" t="s">
        <v>39</v>
      </c>
      <c r="Q15" s="54">
        <v>59.359995236816999</v>
      </c>
      <c r="R15" s="189" t="s">
        <v>40</v>
      </c>
      <c r="S15" s="190">
        <v>7.5</v>
      </c>
      <c r="T15" s="191">
        <v>20</v>
      </c>
      <c r="U15" s="192">
        <v>16.670000000000002</v>
      </c>
      <c r="V15" s="191">
        <v>25</v>
      </c>
      <c r="W15" s="193">
        <v>10.375500000000001</v>
      </c>
      <c r="X15" s="109">
        <v>28.429047058504715</v>
      </c>
      <c r="Y15" s="185"/>
      <c r="Z15" s="185"/>
      <c r="AA15" s="185"/>
    </row>
    <row r="16" spans="1:28" ht="31.5" x14ac:dyDescent="0.25">
      <c r="A16" s="183" t="s">
        <v>225</v>
      </c>
      <c r="B16" s="183" t="s">
        <v>162</v>
      </c>
      <c r="C16" s="183" t="s">
        <v>226</v>
      </c>
      <c r="D16" s="183" t="s">
        <v>213</v>
      </c>
      <c r="E16" s="183" t="s">
        <v>227</v>
      </c>
      <c r="F16" s="183" t="s">
        <v>228</v>
      </c>
      <c r="G16" s="183" t="s">
        <v>216</v>
      </c>
      <c r="H16" s="184">
        <v>30200000</v>
      </c>
      <c r="I16" s="185">
        <v>19.389862992732258</v>
      </c>
      <c r="J16" s="186">
        <v>18.035779961704229</v>
      </c>
      <c r="K16" s="185">
        <v>12.603224047707059</v>
      </c>
      <c r="L16" s="183" t="s">
        <v>125</v>
      </c>
      <c r="M16" s="183" t="s">
        <v>191</v>
      </c>
      <c r="N16" s="187" t="s">
        <v>1308</v>
      </c>
      <c r="O16" s="90">
        <v>0.48281939861810103</v>
      </c>
      <c r="P16" s="188" t="s">
        <v>39</v>
      </c>
      <c r="Q16" s="90">
        <v>46.101637538516997</v>
      </c>
      <c r="R16" s="189" t="s">
        <v>40</v>
      </c>
      <c r="S16" s="190">
        <v>0</v>
      </c>
      <c r="T16" s="191">
        <v>20</v>
      </c>
      <c r="U16" s="192">
        <v>8.33</v>
      </c>
      <c r="V16" s="191">
        <v>25</v>
      </c>
      <c r="W16" s="193">
        <v>7.9994999999999994</v>
      </c>
      <c r="X16" s="109">
        <v>26.035279961704227</v>
      </c>
      <c r="Y16" s="185"/>
      <c r="Z16" s="185"/>
      <c r="AA16" s="185"/>
    </row>
    <row r="17" spans="1:27" ht="31.5" x14ac:dyDescent="0.25">
      <c r="A17" s="183" t="s">
        <v>229</v>
      </c>
      <c r="B17" s="183" t="s">
        <v>162</v>
      </c>
      <c r="C17" s="183" t="s">
        <v>230</v>
      </c>
      <c r="D17" s="183" t="s">
        <v>213</v>
      </c>
      <c r="E17" s="183" t="s">
        <v>228</v>
      </c>
      <c r="F17" s="183" t="s">
        <v>231</v>
      </c>
      <c r="G17" s="183" t="s">
        <v>216</v>
      </c>
      <c r="H17" s="184">
        <v>188600000</v>
      </c>
      <c r="I17" s="185">
        <v>12.210230290995948</v>
      </c>
      <c r="J17" s="186">
        <v>13.770190357146477</v>
      </c>
      <c r="K17" s="185">
        <v>9.4624519088614818</v>
      </c>
      <c r="L17" s="183" t="s">
        <v>182</v>
      </c>
      <c r="M17" s="183" t="s">
        <v>205</v>
      </c>
      <c r="N17" s="187" t="s">
        <v>1308</v>
      </c>
      <c r="O17" s="90">
        <v>0.3393669895672925</v>
      </c>
      <c r="P17" s="188" t="s">
        <v>39</v>
      </c>
      <c r="Q17" s="90">
        <v>49.622405113214995</v>
      </c>
      <c r="R17" s="189" t="s">
        <v>40</v>
      </c>
      <c r="S17" s="190">
        <v>0</v>
      </c>
      <c r="T17" s="191">
        <v>20</v>
      </c>
      <c r="U17" s="192">
        <v>8.33</v>
      </c>
      <c r="V17" s="191">
        <v>25</v>
      </c>
      <c r="W17" s="193">
        <v>7.9994999999999994</v>
      </c>
      <c r="X17" s="109">
        <v>21.769690357146477</v>
      </c>
      <c r="Y17" s="185"/>
      <c r="Z17" s="185"/>
      <c r="AA17" s="185"/>
    </row>
    <row r="18" spans="1:27" ht="31.5" x14ac:dyDescent="0.25">
      <c r="A18" s="183" t="s">
        <v>232</v>
      </c>
      <c r="B18" s="183" t="s">
        <v>162</v>
      </c>
      <c r="C18" s="183" t="s">
        <v>233</v>
      </c>
      <c r="D18" s="183" t="s">
        <v>213</v>
      </c>
      <c r="E18" s="183" t="s">
        <v>234</v>
      </c>
      <c r="F18" s="183" t="s">
        <v>214</v>
      </c>
      <c r="G18" s="183" t="s">
        <v>216</v>
      </c>
      <c r="H18" s="184">
        <v>141554000</v>
      </c>
      <c r="I18" s="185">
        <v>9.6583095802490195</v>
      </c>
      <c r="J18" s="186">
        <v>11.328771565370452</v>
      </c>
      <c r="K18" s="185">
        <v>8.1223571248759416</v>
      </c>
      <c r="L18" s="183" t="s">
        <v>182</v>
      </c>
      <c r="M18" s="183" t="s">
        <v>217</v>
      </c>
      <c r="N18" s="187" t="s">
        <v>1308</v>
      </c>
      <c r="O18" s="90">
        <v>0.20020676069817014</v>
      </c>
      <c r="P18" s="188" t="s">
        <v>39</v>
      </c>
      <c r="Q18" s="90">
        <v>54.684274568978992</v>
      </c>
      <c r="R18" s="189" t="s">
        <v>40</v>
      </c>
      <c r="S18" s="190">
        <v>0</v>
      </c>
      <c r="T18" s="191">
        <v>20</v>
      </c>
      <c r="U18" s="192">
        <v>16.670000000000002</v>
      </c>
      <c r="V18" s="191">
        <v>25</v>
      </c>
      <c r="W18" s="193">
        <v>9.2505000000000006</v>
      </c>
      <c r="X18" s="109">
        <v>20.579271565370455</v>
      </c>
      <c r="Y18" s="185"/>
      <c r="Z18" s="185"/>
      <c r="AA18" s="185"/>
    </row>
    <row r="19" spans="1:27" ht="45" x14ac:dyDescent="0.25">
      <c r="A19" s="39" t="s">
        <v>240</v>
      </c>
      <c r="B19" s="39" t="s">
        <v>82</v>
      </c>
      <c r="C19" s="39" t="s">
        <v>241</v>
      </c>
      <c r="D19" s="39" t="s">
        <v>242</v>
      </c>
      <c r="E19" s="39" t="s">
        <v>243</v>
      </c>
      <c r="F19" s="39" t="s">
        <v>244</v>
      </c>
      <c r="G19" s="39" t="s">
        <v>245</v>
      </c>
      <c r="H19" s="41">
        <v>9576000</v>
      </c>
      <c r="I19" s="28" t="s">
        <v>190</v>
      </c>
      <c r="J19" s="29">
        <v>11.931682057287752</v>
      </c>
      <c r="K19" s="28">
        <v>9.5269948505870072</v>
      </c>
      <c r="L19" s="39" t="s">
        <v>122</v>
      </c>
      <c r="M19" s="39" t="s">
        <v>246</v>
      </c>
      <c r="N19" s="187" t="s">
        <v>1308</v>
      </c>
      <c r="O19" s="54">
        <v>0.27570700087802552</v>
      </c>
      <c r="P19" s="188" t="s">
        <v>39</v>
      </c>
      <c r="Q19" s="54">
        <v>47.622958824506995</v>
      </c>
      <c r="R19" s="189" t="s">
        <v>40</v>
      </c>
      <c r="S19" s="190">
        <v>0</v>
      </c>
      <c r="T19" s="191">
        <v>20</v>
      </c>
      <c r="U19" s="192">
        <v>8.33</v>
      </c>
      <c r="V19" s="191">
        <v>25</v>
      </c>
      <c r="W19" s="193">
        <v>7.9994999999999994</v>
      </c>
      <c r="X19" s="109">
        <v>19.931182057287749</v>
      </c>
      <c r="Y19" s="185"/>
      <c r="Z19" s="185"/>
      <c r="AA19" s="185"/>
    </row>
    <row r="20" spans="1:27" ht="31.5" x14ac:dyDescent="0.25">
      <c r="A20" s="183" t="s">
        <v>253</v>
      </c>
      <c r="B20" s="183" t="s">
        <v>82</v>
      </c>
      <c r="C20" s="183" t="s">
        <v>254</v>
      </c>
      <c r="D20" s="183" t="s">
        <v>255</v>
      </c>
      <c r="E20" s="183" t="s">
        <v>256</v>
      </c>
      <c r="F20" s="183" t="s">
        <v>257</v>
      </c>
      <c r="G20" s="183" t="s">
        <v>258</v>
      </c>
      <c r="H20" s="184">
        <v>39375000</v>
      </c>
      <c r="I20" s="185" t="s">
        <v>190</v>
      </c>
      <c r="J20" s="186">
        <v>18.233610741571304</v>
      </c>
      <c r="K20" s="185">
        <v>14.889321476420184</v>
      </c>
      <c r="L20" s="183" t="s">
        <v>142</v>
      </c>
      <c r="M20" s="183" t="s">
        <v>191</v>
      </c>
      <c r="N20" s="187" t="s">
        <v>1308</v>
      </c>
      <c r="O20" s="90">
        <v>0.66609614039534726</v>
      </c>
      <c r="P20" s="188" t="s">
        <v>39</v>
      </c>
      <c r="Q20" s="90">
        <v>59.186665838156998</v>
      </c>
      <c r="R20" s="189" t="s">
        <v>40</v>
      </c>
      <c r="S20" s="190">
        <v>7.5</v>
      </c>
      <c r="T20" s="191">
        <v>20</v>
      </c>
      <c r="U20" s="192">
        <v>16.670000000000002</v>
      </c>
      <c r="V20" s="191">
        <v>25</v>
      </c>
      <c r="W20" s="193">
        <v>10.375500000000001</v>
      </c>
      <c r="X20" s="109">
        <v>28.609110741571307</v>
      </c>
      <c r="Y20" s="185"/>
      <c r="Z20" s="185"/>
      <c r="AA20" s="185"/>
    </row>
    <row r="21" spans="1:27" ht="63" x14ac:dyDescent="0.25">
      <c r="A21" s="183" t="s">
        <v>259</v>
      </c>
      <c r="B21" s="183" t="s">
        <v>82</v>
      </c>
      <c r="C21" s="183" t="s">
        <v>260</v>
      </c>
      <c r="D21" s="183" t="s">
        <v>261</v>
      </c>
      <c r="E21" s="183" t="s">
        <v>262</v>
      </c>
      <c r="F21" s="183" t="s">
        <v>263</v>
      </c>
      <c r="G21" s="183" t="s">
        <v>264</v>
      </c>
      <c r="H21" s="184">
        <v>56925000</v>
      </c>
      <c r="I21" s="185" t="s">
        <v>190</v>
      </c>
      <c r="J21" s="186">
        <v>10.444258460085123</v>
      </c>
      <c r="K21" s="185">
        <v>8.0789653775296273</v>
      </c>
      <c r="L21" s="183" t="s">
        <v>142</v>
      </c>
      <c r="M21" s="183" t="s">
        <v>265</v>
      </c>
      <c r="N21" s="187" t="s">
        <v>1308</v>
      </c>
      <c r="O21" s="90">
        <v>0.15655527150294382</v>
      </c>
      <c r="P21" s="188" t="s">
        <v>39</v>
      </c>
      <c r="Q21" s="90">
        <v>60.061735795742997</v>
      </c>
      <c r="R21" s="189" t="s">
        <v>40</v>
      </c>
      <c r="S21" s="190">
        <v>0</v>
      </c>
      <c r="T21" s="191">
        <v>20</v>
      </c>
      <c r="U21" s="192">
        <v>16.670000000000002</v>
      </c>
      <c r="V21" s="191">
        <v>25</v>
      </c>
      <c r="W21" s="193">
        <v>9.2505000000000006</v>
      </c>
      <c r="X21" s="109">
        <v>19.694758460085126</v>
      </c>
      <c r="Y21" s="185"/>
      <c r="Z21" s="185"/>
      <c r="AA21" s="185"/>
    </row>
    <row r="22" spans="1:27" ht="47.25" x14ac:dyDescent="0.25">
      <c r="A22" s="183" t="s">
        <v>266</v>
      </c>
      <c r="B22" s="183" t="s">
        <v>82</v>
      </c>
      <c r="C22" s="183" t="s">
        <v>267</v>
      </c>
      <c r="D22" s="183" t="s">
        <v>268</v>
      </c>
      <c r="E22" s="183" t="s">
        <v>269</v>
      </c>
      <c r="F22" s="183" t="s">
        <v>270</v>
      </c>
      <c r="G22" s="183" t="s">
        <v>271</v>
      </c>
      <c r="H22" s="184">
        <v>33744000</v>
      </c>
      <c r="I22" s="185" t="s">
        <v>190</v>
      </c>
      <c r="J22" s="186">
        <v>20.042788216625279</v>
      </c>
      <c r="K22" s="185">
        <v>15.335590480139203</v>
      </c>
      <c r="L22" s="183" t="s">
        <v>182</v>
      </c>
      <c r="M22" s="183" t="s">
        <v>205</v>
      </c>
      <c r="N22" s="187" t="s">
        <v>1308</v>
      </c>
      <c r="O22" s="90">
        <v>0.71633940696202536</v>
      </c>
      <c r="P22" s="188" t="s">
        <v>39</v>
      </c>
      <c r="Q22" s="90">
        <v>58.340645861948992</v>
      </c>
      <c r="R22" s="189" t="s">
        <v>40</v>
      </c>
      <c r="S22" s="190">
        <v>7.5</v>
      </c>
      <c r="T22" s="191">
        <v>20</v>
      </c>
      <c r="U22" s="192">
        <v>16.670000000000002</v>
      </c>
      <c r="V22" s="191">
        <v>25</v>
      </c>
      <c r="W22" s="193">
        <v>10.375500000000001</v>
      </c>
      <c r="X22" s="109">
        <v>30.418288216625278</v>
      </c>
      <c r="Y22" s="185"/>
      <c r="Z22" s="185"/>
      <c r="AA22" s="185"/>
    </row>
    <row r="23" spans="1:27" ht="30" customHeight="1" x14ac:dyDescent="0.25">
      <c r="A23" s="183" t="s">
        <v>272</v>
      </c>
      <c r="B23" s="183" t="s">
        <v>82</v>
      </c>
      <c r="C23" s="183" t="s">
        <v>273</v>
      </c>
      <c r="D23" s="183" t="s">
        <v>274</v>
      </c>
      <c r="E23" s="183" t="s">
        <v>275</v>
      </c>
      <c r="F23" s="183" t="s">
        <v>276</v>
      </c>
      <c r="G23" s="183" t="s">
        <v>277</v>
      </c>
      <c r="H23" s="184">
        <v>76477000</v>
      </c>
      <c r="I23" s="185" t="s">
        <v>190</v>
      </c>
      <c r="J23" s="186">
        <v>18.760801660484674</v>
      </c>
      <c r="K23" s="185">
        <v>12.344292487095558</v>
      </c>
      <c r="L23" s="183" t="s">
        <v>182</v>
      </c>
      <c r="M23" s="183" t="s">
        <v>217</v>
      </c>
      <c r="N23" s="187" t="s">
        <v>1308</v>
      </c>
      <c r="O23" s="90">
        <v>0.60266907260475289</v>
      </c>
      <c r="P23" s="188" t="s">
        <v>39</v>
      </c>
      <c r="Q23" s="90">
        <v>42.879004427390996</v>
      </c>
      <c r="R23" s="189" t="s">
        <v>40</v>
      </c>
      <c r="S23" s="190">
        <v>7.5</v>
      </c>
      <c r="T23" s="191">
        <v>20</v>
      </c>
      <c r="U23" s="192">
        <v>8.33</v>
      </c>
      <c r="V23" s="191">
        <v>25</v>
      </c>
      <c r="W23" s="193">
        <v>9.1244999999999994</v>
      </c>
      <c r="X23" s="109">
        <v>27.885301660484672</v>
      </c>
      <c r="Y23" s="185"/>
      <c r="Z23" s="185"/>
      <c r="AA23" s="185"/>
    </row>
    <row r="24" spans="1:27" ht="47.25" x14ac:dyDescent="0.25">
      <c r="A24" s="183" t="s">
        <v>278</v>
      </c>
      <c r="B24" s="183" t="s">
        <v>82</v>
      </c>
      <c r="C24" s="183" t="s">
        <v>279</v>
      </c>
      <c r="D24" s="183" t="s">
        <v>280</v>
      </c>
      <c r="E24" s="183" t="s">
        <v>281</v>
      </c>
      <c r="F24" s="183" t="s">
        <v>282</v>
      </c>
      <c r="G24" s="183" t="s">
        <v>283</v>
      </c>
      <c r="H24" s="184">
        <v>13838000</v>
      </c>
      <c r="I24" s="185" t="s">
        <v>190</v>
      </c>
      <c r="J24" s="186">
        <v>23.340502870081263</v>
      </c>
      <c r="K24" s="185">
        <v>18.802309329493482</v>
      </c>
      <c r="L24" s="183" t="s">
        <v>37</v>
      </c>
      <c r="M24" s="183" t="s">
        <v>168</v>
      </c>
      <c r="N24" s="187" t="s">
        <v>1308</v>
      </c>
      <c r="O24" s="90">
        <v>0.90988087819100649</v>
      </c>
      <c r="P24" s="188" t="s">
        <v>39</v>
      </c>
      <c r="Q24" s="90">
        <v>65.643737433086997</v>
      </c>
      <c r="R24" s="189" t="s">
        <v>40</v>
      </c>
      <c r="S24" s="190">
        <v>22.5</v>
      </c>
      <c r="T24" s="191">
        <v>20</v>
      </c>
      <c r="U24" s="192">
        <v>16.670000000000002</v>
      </c>
      <c r="V24" s="191">
        <v>25</v>
      </c>
      <c r="W24" s="193">
        <v>12.625500000000001</v>
      </c>
      <c r="X24" s="109">
        <v>35.966002870081262</v>
      </c>
      <c r="Y24" s="185"/>
      <c r="Z24" s="185"/>
      <c r="AA24" s="185"/>
    </row>
    <row r="25" spans="1:27" ht="31.5" x14ac:dyDescent="0.25">
      <c r="A25" s="183" t="s">
        <v>284</v>
      </c>
      <c r="B25" s="183" t="s">
        <v>82</v>
      </c>
      <c r="C25" s="183" t="s">
        <v>285</v>
      </c>
      <c r="D25" s="183" t="s">
        <v>286</v>
      </c>
      <c r="E25" s="183" t="s">
        <v>287</v>
      </c>
      <c r="F25" s="183" t="s">
        <v>276</v>
      </c>
      <c r="G25" s="183" t="s">
        <v>288</v>
      </c>
      <c r="H25" s="184">
        <v>61135000</v>
      </c>
      <c r="I25" s="185" t="s">
        <v>190</v>
      </c>
      <c r="J25" s="186">
        <v>18.519392486303971</v>
      </c>
      <c r="K25" s="185">
        <v>12.922472049815074</v>
      </c>
      <c r="L25" s="183" t="s">
        <v>182</v>
      </c>
      <c r="M25" s="183" t="s">
        <v>205</v>
      </c>
      <c r="N25" s="187" t="s">
        <v>1308</v>
      </c>
      <c r="O25" s="90">
        <v>0.62575102219354839</v>
      </c>
      <c r="P25" s="188" t="s">
        <v>39</v>
      </c>
      <c r="Q25" s="90">
        <v>45.737593166595005</v>
      </c>
      <c r="R25" s="189" t="s">
        <v>40</v>
      </c>
      <c r="S25" s="190">
        <v>7.5</v>
      </c>
      <c r="T25" s="191">
        <v>20</v>
      </c>
      <c r="U25" s="192">
        <v>8.33</v>
      </c>
      <c r="V25" s="191">
        <v>25</v>
      </c>
      <c r="W25" s="193">
        <v>9.1244999999999994</v>
      </c>
      <c r="X25" s="109">
        <v>27.643892486303969</v>
      </c>
      <c r="Y25" s="185"/>
      <c r="Z25" s="185"/>
      <c r="AA25" s="185"/>
    </row>
    <row r="26" spans="1:27" ht="47.25" x14ac:dyDescent="0.25">
      <c r="A26" s="183" t="s">
        <v>289</v>
      </c>
      <c r="B26" s="183" t="s">
        <v>162</v>
      </c>
      <c r="C26" s="183" t="s">
        <v>290</v>
      </c>
      <c r="D26" s="183" t="s">
        <v>291</v>
      </c>
      <c r="E26" s="183" t="s">
        <v>292</v>
      </c>
      <c r="F26" s="183" t="s">
        <v>185</v>
      </c>
      <c r="G26" s="183" t="s">
        <v>293</v>
      </c>
      <c r="H26" s="184">
        <v>45082000</v>
      </c>
      <c r="I26" s="185">
        <v>29.185143261006029</v>
      </c>
      <c r="J26" s="186">
        <v>23.850716291968617</v>
      </c>
      <c r="K26" s="185">
        <v>17.826044263974893</v>
      </c>
      <c r="L26" s="183" t="s">
        <v>125</v>
      </c>
      <c r="M26" s="183" t="s">
        <v>191</v>
      </c>
      <c r="N26" s="187" t="s">
        <v>1308</v>
      </c>
      <c r="O26" s="90">
        <v>0.49401764621847477</v>
      </c>
      <c r="P26" s="188" t="s">
        <v>39</v>
      </c>
      <c r="Q26" s="90">
        <v>83.35</v>
      </c>
      <c r="R26" s="189" t="s">
        <v>40</v>
      </c>
      <c r="S26" s="190">
        <v>0</v>
      </c>
      <c r="T26" s="191">
        <v>20</v>
      </c>
      <c r="U26" s="192">
        <v>25</v>
      </c>
      <c r="V26" s="191">
        <v>25</v>
      </c>
      <c r="W26" s="193">
        <v>10.5</v>
      </c>
      <c r="X26" s="109">
        <v>34.350716291968617</v>
      </c>
      <c r="Y26" s="185"/>
      <c r="Z26" s="185"/>
      <c r="AA26" s="185"/>
    </row>
    <row r="27" spans="1:27" ht="31.5" x14ac:dyDescent="0.25">
      <c r="A27" s="183" t="s">
        <v>294</v>
      </c>
      <c r="B27" s="183" t="s">
        <v>162</v>
      </c>
      <c r="C27" s="183" t="s">
        <v>185</v>
      </c>
      <c r="D27" s="183" t="s">
        <v>295</v>
      </c>
      <c r="E27" s="183" t="s">
        <v>296</v>
      </c>
      <c r="F27" s="183" t="s">
        <v>185</v>
      </c>
      <c r="G27" s="183" t="s">
        <v>297</v>
      </c>
      <c r="H27" s="184">
        <v>2175000</v>
      </c>
      <c r="I27" s="185">
        <v>29.773682719264031</v>
      </c>
      <c r="J27" s="186">
        <v>25.606963512241329</v>
      </c>
      <c r="K27" s="185">
        <v>17.739368992993064</v>
      </c>
      <c r="L27" s="183" t="s">
        <v>182</v>
      </c>
      <c r="M27" s="183" t="s">
        <v>205</v>
      </c>
      <c r="N27" s="187" t="s">
        <v>1308</v>
      </c>
      <c r="O27" s="90">
        <v>0.29360438345670153</v>
      </c>
      <c r="P27" s="188" t="s">
        <v>39</v>
      </c>
      <c r="Q27" s="90">
        <v>33.299999999999997</v>
      </c>
      <c r="R27" s="189" t="s">
        <v>40</v>
      </c>
      <c r="S27" s="190">
        <v>0</v>
      </c>
      <c r="T27" s="191">
        <v>20</v>
      </c>
      <c r="U27" s="192">
        <v>8.33</v>
      </c>
      <c r="V27" s="191">
        <v>25</v>
      </c>
      <c r="W27" s="193">
        <v>7.9994999999999994</v>
      </c>
      <c r="X27" s="109">
        <v>33.606463512241326</v>
      </c>
      <c r="Y27" s="185"/>
      <c r="Z27" s="185"/>
      <c r="AA27" s="185"/>
    </row>
    <row r="28" spans="1:27" ht="31.5" x14ac:dyDescent="0.25">
      <c r="A28" s="183" t="s">
        <v>309</v>
      </c>
      <c r="B28" s="183" t="s">
        <v>82</v>
      </c>
      <c r="C28" s="183" t="s">
        <v>310</v>
      </c>
      <c r="D28" s="183" t="s">
        <v>255</v>
      </c>
      <c r="E28" s="183" t="s">
        <v>311</v>
      </c>
      <c r="F28" s="183" t="s">
        <v>312</v>
      </c>
      <c r="G28" s="183" t="s">
        <v>313</v>
      </c>
      <c r="H28" s="184">
        <v>47624000</v>
      </c>
      <c r="I28" s="185" t="s">
        <v>190</v>
      </c>
      <c r="J28" s="186">
        <v>14.246690680842734</v>
      </c>
      <c r="K28" s="185">
        <v>12.101827523896114</v>
      </c>
      <c r="L28" s="183" t="s">
        <v>142</v>
      </c>
      <c r="M28" s="183" t="s">
        <v>265</v>
      </c>
      <c r="N28" s="187" t="s">
        <v>1308</v>
      </c>
      <c r="O28" s="90">
        <v>0.43992350170886074</v>
      </c>
      <c r="P28" s="188" t="s">
        <v>39</v>
      </c>
      <c r="Q28" s="90">
        <v>61.759192499762996</v>
      </c>
      <c r="R28" s="189" t="s">
        <v>40</v>
      </c>
      <c r="S28" s="190">
        <v>0</v>
      </c>
      <c r="T28" s="191">
        <v>20</v>
      </c>
      <c r="U28" s="192">
        <v>16.670000000000002</v>
      </c>
      <c r="V28" s="191">
        <v>25</v>
      </c>
      <c r="W28" s="193">
        <v>9.2505000000000006</v>
      </c>
      <c r="X28" s="109">
        <v>23.497190680842735</v>
      </c>
      <c r="Y28" s="185"/>
      <c r="Z28" s="185"/>
      <c r="AA28" s="185"/>
    </row>
    <row r="29" spans="1:27" ht="31.5" x14ac:dyDescent="0.25">
      <c r="A29" s="183" t="s">
        <v>314</v>
      </c>
      <c r="B29" s="183" t="s">
        <v>82</v>
      </c>
      <c r="C29" s="183" t="s">
        <v>315</v>
      </c>
      <c r="D29" s="183" t="s">
        <v>255</v>
      </c>
      <c r="E29" s="183" t="s">
        <v>316</v>
      </c>
      <c r="F29" s="183" t="s">
        <v>317</v>
      </c>
      <c r="G29" s="183" t="s">
        <v>308</v>
      </c>
      <c r="H29" s="184">
        <v>30900000</v>
      </c>
      <c r="I29" s="185" t="s">
        <v>190</v>
      </c>
      <c r="J29" s="186">
        <v>16.671585609257985</v>
      </c>
      <c r="K29" s="185">
        <v>12.785838725668082</v>
      </c>
      <c r="L29" s="183" t="s">
        <v>125</v>
      </c>
      <c r="M29" s="183" t="s">
        <v>191</v>
      </c>
      <c r="N29" s="187" t="s">
        <v>1308</v>
      </c>
      <c r="O29" s="90">
        <v>0.57083027052716317</v>
      </c>
      <c r="P29" s="188" t="s">
        <v>39</v>
      </c>
      <c r="Q29" s="90">
        <v>49.320269966417996</v>
      </c>
      <c r="R29" s="189" t="s">
        <v>40</v>
      </c>
      <c r="S29" s="190">
        <v>7.5</v>
      </c>
      <c r="T29" s="191">
        <v>20</v>
      </c>
      <c r="U29" s="192">
        <v>8.33</v>
      </c>
      <c r="V29" s="191">
        <v>25</v>
      </c>
      <c r="W29" s="193">
        <v>9.1244999999999994</v>
      </c>
      <c r="X29" s="109">
        <v>25.796085609257986</v>
      </c>
      <c r="Y29" s="185"/>
      <c r="Z29" s="185"/>
      <c r="AA29" s="185"/>
    </row>
    <row r="30" spans="1:27" ht="47.25" x14ac:dyDescent="0.25">
      <c r="A30" s="183" t="s">
        <v>324</v>
      </c>
      <c r="B30" s="183" t="s">
        <v>82</v>
      </c>
      <c r="C30" s="183" t="s">
        <v>325</v>
      </c>
      <c r="D30" s="183" t="s">
        <v>326</v>
      </c>
      <c r="E30" s="183" t="s">
        <v>327</v>
      </c>
      <c r="F30" s="183" t="s">
        <v>328</v>
      </c>
      <c r="G30" s="183" t="s">
        <v>329</v>
      </c>
      <c r="H30" s="184">
        <v>7100000</v>
      </c>
      <c r="I30" s="185" t="s">
        <v>190</v>
      </c>
      <c r="J30" s="186">
        <v>22.845506452778103</v>
      </c>
      <c r="K30" s="185">
        <v>19.216982377687216</v>
      </c>
      <c r="L30" s="183" t="s">
        <v>142</v>
      </c>
      <c r="M30" s="183" t="s">
        <v>265</v>
      </c>
      <c r="N30" s="187" t="s">
        <v>1308</v>
      </c>
      <c r="O30" s="90">
        <v>0.76689060362904382</v>
      </c>
      <c r="P30" s="188" t="s">
        <v>39</v>
      </c>
      <c r="Q30" s="90">
        <v>82.700596746569985</v>
      </c>
      <c r="R30" s="189" t="s">
        <v>40</v>
      </c>
      <c r="S30" s="190">
        <v>15</v>
      </c>
      <c r="T30" s="191">
        <v>20</v>
      </c>
      <c r="U30" s="192">
        <v>25</v>
      </c>
      <c r="V30" s="191">
        <v>25</v>
      </c>
      <c r="W30" s="193">
        <v>12.75</v>
      </c>
      <c r="X30" s="109">
        <v>35.595506452778103</v>
      </c>
      <c r="Y30" s="185"/>
      <c r="Z30" s="185"/>
      <c r="AA30" s="185"/>
    </row>
    <row r="31" spans="1:27" ht="47.25" x14ac:dyDescent="0.25">
      <c r="A31" s="183" t="s">
        <v>330</v>
      </c>
      <c r="B31" s="183" t="s">
        <v>82</v>
      </c>
      <c r="C31" s="183" t="s">
        <v>331</v>
      </c>
      <c r="D31" s="183" t="s">
        <v>332</v>
      </c>
      <c r="E31" s="183" t="s">
        <v>333</v>
      </c>
      <c r="F31" s="183" t="s">
        <v>334</v>
      </c>
      <c r="G31" s="183" t="s">
        <v>335</v>
      </c>
      <c r="H31" s="184">
        <v>85992000</v>
      </c>
      <c r="I31" s="185" t="s">
        <v>190</v>
      </c>
      <c r="J31" s="186">
        <v>18.784814431263079</v>
      </c>
      <c r="K31" s="185">
        <v>15.268355164527245</v>
      </c>
      <c r="L31" s="183" t="s">
        <v>142</v>
      </c>
      <c r="M31" s="183" t="s">
        <v>265</v>
      </c>
      <c r="N31" s="187" t="s">
        <v>1308</v>
      </c>
      <c r="O31" s="90">
        <v>0.63674961610978709</v>
      </c>
      <c r="P31" s="188" t="s">
        <v>39</v>
      </c>
      <c r="Q31" s="90">
        <v>62.83632401583899</v>
      </c>
      <c r="R31" s="189" t="s">
        <v>40</v>
      </c>
      <c r="S31" s="190">
        <v>7.5</v>
      </c>
      <c r="T31" s="191">
        <v>20</v>
      </c>
      <c r="U31" s="192">
        <v>16.670000000000002</v>
      </c>
      <c r="V31" s="191">
        <v>25</v>
      </c>
      <c r="W31" s="193">
        <v>10.375500000000001</v>
      </c>
      <c r="X31" s="109">
        <v>29.160314431263082</v>
      </c>
      <c r="Y31" s="185"/>
      <c r="Z31" s="185"/>
      <c r="AA31" s="185"/>
    </row>
    <row r="32" spans="1:27" ht="31.5" x14ac:dyDescent="0.25">
      <c r="A32" s="183" t="s">
        <v>336</v>
      </c>
      <c r="B32" s="183" t="s">
        <v>82</v>
      </c>
      <c r="C32" s="183" t="s">
        <v>337</v>
      </c>
      <c r="D32" s="183" t="s">
        <v>332</v>
      </c>
      <c r="E32" s="183" t="s">
        <v>334</v>
      </c>
      <c r="F32" s="183" t="s">
        <v>338</v>
      </c>
      <c r="G32" s="183" t="s">
        <v>335</v>
      </c>
      <c r="H32" s="184">
        <v>17813000</v>
      </c>
      <c r="I32" s="185" t="s">
        <v>190</v>
      </c>
      <c r="J32" s="186">
        <v>25.47910858106173</v>
      </c>
      <c r="K32" s="185">
        <v>19.015121901966161</v>
      </c>
      <c r="L32" s="183" t="s">
        <v>142</v>
      </c>
      <c r="M32" s="183" t="s">
        <v>265</v>
      </c>
      <c r="N32" s="187" t="s">
        <v>1308</v>
      </c>
      <c r="O32" s="90">
        <v>0.63674961610978709</v>
      </c>
      <c r="P32" s="188" t="s">
        <v>39</v>
      </c>
      <c r="Q32" s="90">
        <v>62.83632401583899</v>
      </c>
      <c r="R32" s="189" t="s">
        <v>40</v>
      </c>
      <c r="S32" s="190">
        <v>7.5</v>
      </c>
      <c r="T32" s="191">
        <v>20</v>
      </c>
      <c r="U32" s="192">
        <v>16.670000000000002</v>
      </c>
      <c r="V32" s="191">
        <v>25</v>
      </c>
      <c r="W32" s="193">
        <v>10.375500000000001</v>
      </c>
      <c r="X32" s="109">
        <v>35.854608581061733</v>
      </c>
      <c r="Y32" s="185"/>
      <c r="Z32" s="185"/>
      <c r="AA32" s="185"/>
    </row>
    <row r="33" spans="1:27" ht="31.5" x14ac:dyDescent="0.25">
      <c r="A33" s="183" t="s">
        <v>351</v>
      </c>
      <c r="B33" s="183" t="s">
        <v>82</v>
      </c>
      <c r="C33" s="183" t="s">
        <v>352</v>
      </c>
      <c r="D33" s="183" t="s">
        <v>353</v>
      </c>
      <c r="E33" s="183" t="s">
        <v>354</v>
      </c>
      <c r="F33" s="183" t="s">
        <v>355</v>
      </c>
      <c r="G33" s="183" t="s">
        <v>356</v>
      </c>
      <c r="H33" s="184">
        <v>17918000</v>
      </c>
      <c r="I33" s="185" t="s">
        <v>190</v>
      </c>
      <c r="J33" s="186">
        <v>17.078584725428026</v>
      </c>
      <c r="K33" s="185">
        <v>15.048430130814488</v>
      </c>
      <c r="L33" s="183" t="s">
        <v>122</v>
      </c>
      <c r="M33" s="183" t="s">
        <v>191</v>
      </c>
      <c r="N33" s="187" t="s">
        <v>1308</v>
      </c>
      <c r="O33" s="90">
        <v>0.46137483862088141</v>
      </c>
      <c r="P33" s="188" t="s">
        <v>39</v>
      </c>
      <c r="Q33" s="90">
        <v>88.717691310269998</v>
      </c>
      <c r="R33" s="189" t="s">
        <v>40</v>
      </c>
      <c r="S33" s="190">
        <v>0</v>
      </c>
      <c r="T33" s="191">
        <v>20</v>
      </c>
      <c r="U33" s="192">
        <v>25</v>
      </c>
      <c r="V33" s="191">
        <v>25</v>
      </c>
      <c r="W33" s="193">
        <v>10.5</v>
      </c>
      <c r="X33" s="109">
        <v>27.578584725428026</v>
      </c>
      <c r="Y33" s="185"/>
      <c r="Z33" s="185"/>
      <c r="AA33" s="185"/>
    </row>
    <row r="34" spans="1:27" ht="47.25" x14ac:dyDescent="0.25">
      <c r="A34" s="183" t="s">
        <v>388</v>
      </c>
      <c r="B34" s="183" t="s">
        <v>162</v>
      </c>
      <c r="C34" s="183" t="s">
        <v>389</v>
      </c>
      <c r="D34" s="183" t="s">
        <v>390</v>
      </c>
      <c r="E34" s="183" t="s">
        <v>365</v>
      </c>
      <c r="F34" s="183" t="s">
        <v>185</v>
      </c>
      <c r="G34" s="183" t="s">
        <v>391</v>
      </c>
      <c r="H34" s="184">
        <v>16075000</v>
      </c>
      <c r="I34" s="185">
        <v>27.161420166358585</v>
      </c>
      <c r="J34" s="186">
        <v>23.420266010803395</v>
      </c>
      <c r="K34" s="185">
        <v>16.069713074776047</v>
      </c>
      <c r="L34" s="183" t="s">
        <v>122</v>
      </c>
      <c r="M34" s="183" t="s">
        <v>191</v>
      </c>
      <c r="N34" s="187" t="s">
        <v>1308</v>
      </c>
      <c r="O34" s="90">
        <v>0.44514267985570222</v>
      </c>
      <c r="P34" s="188" t="s">
        <v>39</v>
      </c>
      <c r="Q34" s="90">
        <v>33.35</v>
      </c>
      <c r="R34" s="189" t="s">
        <v>40</v>
      </c>
      <c r="S34" s="190">
        <v>0</v>
      </c>
      <c r="T34" s="191">
        <v>20</v>
      </c>
      <c r="U34" s="192">
        <v>8.33</v>
      </c>
      <c r="V34" s="191">
        <v>25</v>
      </c>
      <c r="W34" s="193">
        <v>7.9994999999999994</v>
      </c>
      <c r="X34" s="109">
        <v>31.419766010803393</v>
      </c>
      <c r="Y34" s="185"/>
      <c r="Z34" s="185"/>
      <c r="AA34" s="185"/>
    </row>
    <row r="35" spans="1:27" ht="31.5" x14ac:dyDescent="0.25">
      <c r="A35" s="183" t="s">
        <v>396</v>
      </c>
      <c r="B35" s="183" t="s">
        <v>82</v>
      </c>
      <c r="C35" s="183" t="s">
        <v>185</v>
      </c>
      <c r="D35" s="183" t="s">
        <v>397</v>
      </c>
      <c r="E35" s="183" t="s">
        <v>281</v>
      </c>
      <c r="F35" s="183" t="s">
        <v>185</v>
      </c>
      <c r="G35" s="183" t="s">
        <v>398</v>
      </c>
      <c r="H35" s="184">
        <v>2175000</v>
      </c>
      <c r="I35" s="185" t="s">
        <v>190</v>
      </c>
      <c r="J35" s="186">
        <v>7.3385286298557872</v>
      </c>
      <c r="K35" s="185">
        <v>4.9004318822846296</v>
      </c>
      <c r="L35" s="183" t="s">
        <v>37</v>
      </c>
      <c r="M35" s="183" t="s">
        <v>168</v>
      </c>
      <c r="N35" s="187" t="s">
        <v>1308</v>
      </c>
      <c r="O35" s="90">
        <v>0.1716538593114586</v>
      </c>
      <c r="P35" s="188" t="s">
        <v>39</v>
      </c>
      <c r="Q35" s="90">
        <v>16.649999999999999</v>
      </c>
      <c r="R35" s="189" t="s">
        <v>40</v>
      </c>
      <c r="S35" s="190">
        <v>0</v>
      </c>
      <c r="T35" s="191">
        <v>20</v>
      </c>
      <c r="U35" s="192">
        <v>0</v>
      </c>
      <c r="V35" s="191">
        <v>25</v>
      </c>
      <c r="W35" s="193">
        <v>6.75</v>
      </c>
      <c r="X35" s="109">
        <v>14.088528629855787</v>
      </c>
      <c r="Y35" s="185"/>
      <c r="Z35" s="185"/>
      <c r="AA35" s="185"/>
    </row>
    <row r="36" spans="1:27" ht="31.5" x14ac:dyDescent="0.25">
      <c r="A36" s="183" t="s">
        <v>405</v>
      </c>
      <c r="B36" s="183" t="s">
        <v>82</v>
      </c>
      <c r="C36" s="183" t="s">
        <v>185</v>
      </c>
      <c r="D36" s="183" t="s">
        <v>406</v>
      </c>
      <c r="E36" s="183" t="s">
        <v>407</v>
      </c>
      <c r="F36" s="183" t="s">
        <v>408</v>
      </c>
      <c r="G36" s="183" t="s">
        <v>409</v>
      </c>
      <c r="H36" s="184">
        <v>23273000</v>
      </c>
      <c r="I36" s="185" t="s">
        <v>190</v>
      </c>
      <c r="J36" s="186">
        <v>4.4783867274567424</v>
      </c>
      <c r="K36" s="185">
        <v>3.2403063572453936</v>
      </c>
      <c r="L36" s="183" t="s">
        <v>182</v>
      </c>
      <c r="M36" s="183" t="s">
        <v>205</v>
      </c>
      <c r="N36" s="187" t="s">
        <v>1308</v>
      </c>
      <c r="O36" s="90">
        <v>0.24090968739835678</v>
      </c>
      <c r="P36" s="188" t="s">
        <v>39</v>
      </c>
      <c r="Q36" s="90">
        <v>0</v>
      </c>
      <c r="R36" s="189" t="s">
        <v>40</v>
      </c>
      <c r="S36" s="190">
        <v>0</v>
      </c>
      <c r="T36" s="191">
        <v>20</v>
      </c>
      <c r="U36" s="192">
        <v>0</v>
      </c>
      <c r="V36" s="191">
        <v>25</v>
      </c>
      <c r="W36" s="193">
        <v>6.75</v>
      </c>
      <c r="X36" s="109">
        <v>11.228386727456742</v>
      </c>
      <c r="Y36" s="185"/>
      <c r="Z36" s="185"/>
      <c r="AA36" s="185"/>
    </row>
    <row r="37" spans="1:27" ht="47.25" x14ac:dyDescent="0.25">
      <c r="A37" s="183" t="s">
        <v>410</v>
      </c>
      <c r="B37" s="183" t="s">
        <v>82</v>
      </c>
      <c r="C37" s="183" t="s">
        <v>185</v>
      </c>
      <c r="D37" s="183" t="s">
        <v>242</v>
      </c>
      <c r="E37" s="183" t="s">
        <v>411</v>
      </c>
      <c r="F37" s="183" t="s">
        <v>185</v>
      </c>
      <c r="G37" s="183" t="s">
        <v>412</v>
      </c>
      <c r="H37" s="184">
        <v>8370000</v>
      </c>
      <c r="I37" s="185" t="s">
        <v>190</v>
      </c>
      <c r="J37" s="186">
        <v>23.282653170712024</v>
      </c>
      <c r="K37" s="185">
        <v>17.840972485902956</v>
      </c>
      <c r="L37" s="183" t="s">
        <v>122</v>
      </c>
      <c r="M37" s="183" t="s">
        <v>191</v>
      </c>
      <c r="N37" s="187" t="s">
        <v>1308</v>
      </c>
      <c r="O37" s="90">
        <v>0.48447372183281295</v>
      </c>
      <c r="P37" s="188" t="s">
        <v>39</v>
      </c>
      <c r="Q37" s="90">
        <v>83.35</v>
      </c>
      <c r="R37" s="189" t="s">
        <v>40</v>
      </c>
      <c r="S37" s="190">
        <v>0</v>
      </c>
      <c r="T37" s="191">
        <v>20</v>
      </c>
      <c r="U37" s="192">
        <v>25</v>
      </c>
      <c r="V37" s="191">
        <v>25</v>
      </c>
      <c r="W37" s="193">
        <v>10.5</v>
      </c>
      <c r="X37" s="109">
        <v>33.782653170712024</v>
      </c>
      <c r="Y37" s="185"/>
      <c r="Z37" s="185"/>
      <c r="AA37" s="185"/>
    </row>
    <row r="38" spans="1:27" ht="31.5" x14ac:dyDescent="0.25">
      <c r="A38" s="183" t="s">
        <v>413</v>
      </c>
      <c r="B38" s="183" t="s">
        <v>82</v>
      </c>
      <c r="C38" s="183" t="s">
        <v>185</v>
      </c>
      <c r="D38" s="183" t="s">
        <v>414</v>
      </c>
      <c r="E38" s="183" t="s">
        <v>275</v>
      </c>
      <c r="F38" s="183" t="s">
        <v>415</v>
      </c>
      <c r="G38" s="183" t="s">
        <v>416</v>
      </c>
      <c r="H38" s="184">
        <v>91729000</v>
      </c>
      <c r="I38" s="185" t="s">
        <v>190</v>
      </c>
      <c r="J38" s="186">
        <v>7.8098635873869169</v>
      </c>
      <c r="K38" s="185">
        <v>5.0709053623340132</v>
      </c>
      <c r="L38" s="183" t="s">
        <v>182</v>
      </c>
      <c r="M38" s="183" t="s">
        <v>217</v>
      </c>
      <c r="N38" s="187" t="s">
        <v>1308</v>
      </c>
      <c r="O38" s="90">
        <v>9.2833947870967742E-2</v>
      </c>
      <c r="P38" s="188" t="s">
        <v>39</v>
      </c>
      <c r="Q38" s="90">
        <v>38.417838925224004</v>
      </c>
      <c r="R38" s="189" t="s">
        <v>40</v>
      </c>
      <c r="S38" s="190">
        <v>0</v>
      </c>
      <c r="T38" s="191">
        <v>20</v>
      </c>
      <c r="U38" s="192">
        <v>8.33</v>
      </c>
      <c r="V38" s="191">
        <v>25</v>
      </c>
      <c r="W38" s="193">
        <v>7.9994999999999994</v>
      </c>
      <c r="X38" s="109">
        <v>15.809363587386915</v>
      </c>
      <c r="Y38" s="185"/>
      <c r="Z38" s="185"/>
      <c r="AA38" s="185"/>
    </row>
    <row r="39" spans="1:27" ht="47.25" x14ac:dyDescent="0.25">
      <c r="A39" s="183" t="s">
        <v>417</v>
      </c>
      <c r="B39" s="183" t="s">
        <v>82</v>
      </c>
      <c r="C39" s="183" t="s">
        <v>185</v>
      </c>
      <c r="D39" s="183" t="s">
        <v>418</v>
      </c>
      <c r="E39" s="183" t="s">
        <v>419</v>
      </c>
      <c r="F39" s="183" t="s">
        <v>420</v>
      </c>
      <c r="G39" s="183" t="s">
        <v>421</v>
      </c>
      <c r="H39" s="184">
        <v>67413000</v>
      </c>
      <c r="I39" s="185" t="s">
        <v>190</v>
      </c>
      <c r="J39" s="186">
        <v>13.21649254540397</v>
      </c>
      <c r="K39" s="185">
        <v>11.005989266663843</v>
      </c>
      <c r="L39" s="183" t="s">
        <v>122</v>
      </c>
      <c r="M39" s="183" t="s">
        <v>191</v>
      </c>
      <c r="N39" s="187" t="s">
        <v>1308</v>
      </c>
      <c r="O39" s="90">
        <v>0.45929507917782025</v>
      </c>
      <c r="P39" s="188" t="s">
        <v>39</v>
      </c>
      <c r="Q39" s="90">
        <v>49.104932015699994</v>
      </c>
      <c r="R39" s="189" t="s">
        <v>40</v>
      </c>
      <c r="S39" s="190">
        <v>0</v>
      </c>
      <c r="T39" s="191">
        <v>20</v>
      </c>
      <c r="U39" s="192">
        <v>8.33</v>
      </c>
      <c r="V39" s="191">
        <v>25</v>
      </c>
      <c r="W39" s="193">
        <v>7.9994999999999994</v>
      </c>
      <c r="X39" s="109">
        <v>21.215992545403971</v>
      </c>
      <c r="Y39" s="185"/>
      <c r="Z39" s="185"/>
      <c r="AA39" s="185"/>
    </row>
    <row r="40" spans="1:27" ht="30" x14ac:dyDescent="0.25">
      <c r="A40" s="39" t="s">
        <v>422</v>
      </c>
      <c r="B40" s="39" t="s">
        <v>162</v>
      </c>
      <c r="C40" s="39" t="s">
        <v>185</v>
      </c>
      <c r="D40" s="39" t="s">
        <v>174</v>
      </c>
      <c r="E40" s="39" t="s">
        <v>365</v>
      </c>
      <c r="F40" s="39" t="s">
        <v>423</v>
      </c>
      <c r="G40" s="39" t="s">
        <v>424</v>
      </c>
      <c r="H40" s="41">
        <v>76380000</v>
      </c>
      <c r="I40" s="28">
        <v>33.807093560815709</v>
      </c>
      <c r="J40" s="29">
        <v>25.159442558872119</v>
      </c>
      <c r="K40" s="28">
        <v>19.482182666464105</v>
      </c>
      <c r="L40" s="39" t="s">
        <v>197</v>
      </c>
      <c r="M40" s="39" t="s">
        <v>198</v>
      </c>
      <c r="N40" s="187" t="s">
        <v>1308</v>
      </c>
      <c r="O40" s="54">
        <v>0.77569551905718936</v>
      </c>
      <c r="P40" s="188" t="s">
        <v>39</v>
      </c>
      <c r="Q40" s="54">
        <v>49.951954434986995</v>
      </c>
      <c r="R40" s="189" t="s">
        <v>40</v>
      </c>
      <c r="S40" s="190">
        <v>15</v>
      </c>
      <c r="T40" s="191">
        <v>20</v>
      </c>
      <c r="U40" s="192">
        <v>8.33</v>
      </c>
      <c r="V40" s="191">
        <v>25</v>
      </c>
      <c r="W40" s="193">
        <v>10.249499999999999</v>
      </c>
      <c r="X40" s="109">
        <v>35.40894255887212</v>
      </c>
      <c r="Y40" s="185"/>
      <c r="Z40" s="185"/>
      <c r="AA40" s="185"/>
    </row>
    <row r="41" spans="1:27" ht="31.5" x14ac:dyDescent="0.25">
      <c r="A41" s="183" t="s">
        <v>425</v>
      </c>
      <c r="B41" s="183" t="s">
        <v>82</v>
      </c>
      <c r="C41" s="183" t="s">
        <v>185</v>
      </c>
      <c r="D41" s="183" t="s">
        <v>426</v>
      </c>
      <c r="E41" s="183" t="s">
        <v>427</v>
      </c>
      <c r="F41" s="183" t="s">
        <v>428</v>
      </c>
      <c r="G41" s="183" t="s">
        <v>429</v>
      </c>
      <c r="H41" s="184">
        <v>47200000</v>
      </c>
      <c r="I41" s="185" t="s">
        <v>190</v>
      </c>
      <c r="J41" s="186">
        <v>14.2576182807069</v>
      </c>
      <c r="K41" s="185">
        <v>11.978208739843353</v>
      </c>
      <c r="L41" s="183" t="s">
        <v>122</v>
      </c>
      <c r="M41" s="183" t="s">
        <v>191</v>
      </c>
      <c r="N41" s="187" t="s">
        <v>1308</v>
      </c>
      <c r="O41" s="90">
        <v>0.42807639604532527</v>
      </c>
      <c r="P41" s="188" t="s">
        <v>39</v>
      </c>
      <c r="Q41" s="90">
        <v>62.641809609225</v>
      </c>
      <c r="R41" s="189" t="s">
        <v>40</v>
      </c>
      <c r="S41" s="190">
        <v>0</v>
      </c>
      <c r="T41" s="191">
        <v>20</v>
      </c>
      <c r="U41" s="192">
        <v>16.670000000000002</v>
      </c>
      <c r="V41" s="191">
        <v>25</v>
      </c>
      <c r="W41" s="193">
        <v>9.2505000000000006</v>
      </c>
      <c r="X41" s="109">
        <v>23.508118280706903</v>
      </c>
      <c r="Y41" s="185"/>
      <c r="Z41" s="185"/>
      <c r="AA41" s="185"/>
    </row>
    <row r="42" spans="1:27" ht="47.25" x14ac:dyDescent="0.25">
      <c r="A42" s="183" t="s">
        <v>442</v>
      </c>
      <c r="B42" s="183" t="s">
        <v>82</v>
      </c>
      <c r="C42" s="183" t="s">
        <v>185</v>
      </c>
      <c r="D42" s="183" t="s">
        <v>443</v>
      </c>
      <c r="E42" s="183" t="s">
        <v>275</v>
      </c>
      <c r="F42" s="183" t="s">
        <v>343</v>
      </c>
      <c r="G42" s="183" t="s">
        <v>444</v>
      </c>
      <c r="H42" s="184">
        <v>27246000</v>
      </c>
      <c r="I42" s="185" t="s">
        <v>190</v>
      </c>
      <c r="J42" s="186">
        <v>7.4103002086296783</v>
      </c>
      <c r="K42" s="185">
        <v>5.3792341563277422</v>
      </c>
      <c r="L42" s="183" t="s">
        <v>182</v>
      </c>
      <c r="M42" s="183" t="s">
        <v>217</v>
      </c>
      <c r="N42" s="187" t="s">
        <v>1308</v>
      </c>
      <c r="O42" s="90">
        <v>8.8696718580645165E-2</v>
      </c>
      <c r="P42" s="188" t="s">
        <v>39</v>
      </c>
      <c r="Q42" s="90">
        <v>42.048896023200001</v>
      </c>
      <c r="R42" s="189" t="s">
        <v>40</v>
      </c>
      <c r="S42" s="190">
        <v>0</v>
      </c>
      <c r="T42" s="191">
        <v>20</v>
      </c>
      <c r="U42" s="192">
        <v>8.33</v>
      </c>
      <c r="V42" s="191">
        <v>25</v>
      </c>
      <c r="W42" s="193">
        <v>7.9994999999999994</v>
      </c>
      <c r="X42" s="109">
        <v>15.409800208629678</v>
      </c>
      <c r="Y42" s="185"/>
      <c r="Z42" s="185"/>
      <c r="AA42" s="185"/>
    </row>
    <row r="43" spans="1:27" ht="47.25" x14ac:dyDescent="0.25">
      <c r="A43" s="183" t="s">
        <v>464</v>
      </c>
      <c r="B43" s="183" t="s">
        <v>82</v>
      </c>
      <c r="C43" s="183" t="s">
        <v>185</v>
      </c>
      <c r="D43" s="183" t="s">
        <v>465</v>
      </c>
      <c r="E43" s="183" t="s">
        <v>466</v>
      </c>
      <c r="F43" s="183" t="s">
        <v>322</v>
      </c>
      <c r="G43" s="183" t="s">
        <v>467</v>
      </c>
      <c r="H43" s="184">
        <v>7051000</v>
      </c>
      <c r="I43" s="185" t="s">
        <v>190</v>
      </c>
      <c r="J43" s="186">
        <v>9.5898480583019641</v>
      </c>
      <c r="K43" s="185">
        <v>7.2438433123096715</v>
      </c>
      <c r="L43" s="183" t="s">
        <v>182</v>
      </c>
      <c r="M43" s="183" t="s">
        <v>217</v>
      </c>
      <c r="N43" s="187" t="s">
        <v>1308</v>
      </c>
      <c r="O43" s="90">
        <v>0.19366625845076432</v>
      </c>
      <c r="P43" s="188" t="s">
        <v>39</v>
      </c>
      <c r="Q43" s="90">
        <v>46.765108971404999</v>
      </c>
      <c r="R43" s="189" t="s">
        <v>40</v>
      </c>
      <c r="S43" s="190">
        <v>0</v>
      </c>
      <c r="T43" s="191">
        <v>20</v>
      </c>
      <c r="U43" s="192">
        <v>8.33</v>
      </c>
      <c r="V43" s="191">
        <v>25</v>
      </c>
      <c r="W43" s="193">
        <v>7.9994999999999994</v>
      </c>
      <c r="X43" s="109">
        <v>17.589348058301965</v>
      </c>
      <c r="Y43" s="185"/>
      <c r="Z43" s="185"/>
      <c r="AA43" s="185"/>
    </row>
    <row r="44" spans="1:27" ht="47.25" x14ac:dyDescent="0.25">
      <c r="A44" s="183" t="s">
        <v>497</v>
      </c>
      <c r="B44" s="183" t="s">
        <v>82</v>
      </c>
      <c r="C44" s="183" t="s">
        <v>185</v>
      </c>
      <c r="D44" s="183" t="s">
        <v>498</v>
      </c>
      <c r="E44" s="183" t="s">
        <v>499</v>
      </c>
      <c r="F44" s="183" t="s">
        <v>500</v>
      </c>
      <c r="G44" s="183" t="s">
        <v>501</v>
      </c>
      <c r="H44" s="184">
        <v>15991000</v>
      </c>
      <c r="I44" s="185" t="s">
        <v>190</v>
      </c>
      <c r="J44" s="186">
        <v>15.571366319952396</v>
      </c>
      <c r="K44" s="185">
        <v>13.041893350571216</v>
      </c>
      <c r="L44" s="183" t="s">
        <v>142</v>
      </c>
      <c r="M44" s="183" t="s">
        <v>265</v>
      </c>
      <c r="N44" s="187" t="s">
        <v>1308</v>
      </c>
      <c r="O44" s="90">
        <v>0.53210392582735444</v>
      </c>
      <c r="P44" s="188" t="s">
        <v>39</v>
      </c>
      <c r="Q44" s="90">
        <v>51.527495418465001</v>
      </c>
      <c r="R44" s="189" t="s">
        <v>40</v>
      </c>
      <c r="S44" s="190">
        <v>7.5</v>
      </c>
      <c r="T44" s="191">
        <v>20</v>
      </c>
      <c r="U44" s="192">
        <v>16.670000000000002</v>
      </c>
      <c r="V44" s="191">
        <v>25</v>
      </c>
      <c r="W44" s="193">
        <v>10.375500000000001</v>
      </c>
      <c r="X44" s="109">
        <v>25.946866319952399</v>
      </c>
      <c r="Y44" s="185"/>
      <c r="Z44" s="185"/>
      <c r="AA44" s="185"/>
    </row>
    <row r="45" spans="1:27" ht="31.5" x14ac:dyDescent="0.25">
      <c r="A45" s="183" t="s">
        <v>509</v>
      </c>
      <c r="B45" s="183" t="s">
        <v>82</v>
      </c>
      <c r="C45" s="183" t="s">
        <v>185</v>
      </c>
      <c r="D45" s="183" t="s">
        <v>274</v>
      </c>
      <c r="E45" s="183" t="s">
        <v>455</v>
      </c>
      <c r="F45" s="183" t="s">
        <v>250</v>
      </c>
      <c r="G45" s="183" t="s">
        <v>510</v>
      </c>
      <c r="H45" s="184">
        <v>18924000</v>
      </c>
      <c r="I45" s="185" t="s">
        <v>190</v>
      </c>
      <c r="J45" s="186">
        <v>14.186787194075288</v>
      </c>
      <c r="K45" s="185">
        <v>12.395093168580409</v>
      </c>
      <c r="L45" s="183" t="s">
        <v>37</v>
      </c>
      <c r="M45" s="183" t="s">
        <v>168</v>
      </c>
      <c r="N45" s="187" t="s">
        <v>1308</v>
      </c>
      <c r="O45" s="90">
        <v>0.46087963964495915</v>
      </c>
      <c r="P45" s="188" t="s">
        <v>39</v>
      </c>
      <c r="Q45" s="90">
        <v>62.509548330008997</v>
      </c>
      <c r="R45" s="189" t="s">
        <v>40</v>
      </c>
      <c r="S45" s="190">
        <v>0</v>
      </c>
      <c r="T45" s="191">
        <v>20</v>
      </c>
      <c r="U45" s="192">
        <v>16.670000000000002</v>
      </c>
      <c r="V45" s="191">
        <v>25</v>
      </c>
      <c r="W45" s="193">
        <v>9.2505000000000006</v>
      </c>
      <c r="X45" s="109">
        <v>23.437287194075289</v>
      </c>
      <c r="Y45" s="185"/>
      <c r="Z45" s="185"/>
      <c r="AA45" s="185"/>
    </row>
    <row r="46" spans="1:27" ht="31.5" x14ac:dyDescent="0.25">
      <c r="A46" s="183" t="s">
        <v>511</v>
      </c>
      <c r="B46" s="183" t="s">
        <v>82</v>
      </c>
      <c r="C46" s="183" t="s">
        <v>185</v>
      </c>
      <c r="D46" s="183" t="s">
        <v>274</v>
      </c>
      <c r="E46" s="183" t="s">
        <v>512</v>
      </c>
      <c r="F46" s="183" t="s">
        <v>513</v>
      </c>
      <c r="G46" s="183" t="s">
        <v>514</v>
      </c>
      <c r="H46" s="184">
        <v>10353000</v>
      </c>
      <c r="I46" s="185" t="s">
        <v>190</v>
      </c>
      <c r="J46" s="186">
        <v>24.164088477166036</v>
      </c>
      <c r="K46" s="185">
        <v>19.462839768133989</v>
      </c>
      <c r="L46" s="183" t="s">
        <v>37</v>
      </c>
      <c r="M46" s="183" t="s">
        <v>168</v>
      </c>
      <c r="N46" s="187" t="s">
        <v>1308</v>
      </c>
      <c r="O46" s="90">
        <v>0.98945938539375988</v>
      </c>
      <c r="P46" s="188" t="s">
        <v>39</v>
      </c>
      <c r="Q46" s="90">
        <v>59.423056520057997</v>
      </c>
      <c r="R46" s="189" t="s">
        <v>40</v>
      </c>
      <c r="S46" s="190">
        <v>22.5</v>
      </c>
      <c r="T46" s="191">
        <v>20</v>
      </c>
      <c r="U46" s="192">
        <v>16.670000000000002</v>
      </c>
      <c r="V46" s="191">
        <v>25</v>
      </c>
      <c r="W46" s="193">
        <v>12.625500000000001</v>
      </c>
      <c r="X46" s="109">
        <v>36.789588477166035</v>
      </c>
      <c r="Y46" s="185"/>
      <c r="Z46" s="185"/>
      <c r="AA46" s="185"/>
    </row>
    <row r="47" spans="1:27" ht="78.75" x14ac:dyDescent="0.25">
      <c r="A47" s="183" t="s">
        <v>525</v>
      </c>
      <c r="B47" s="183" t="s">
        <v>82</v>
      </c>
      <c r="C47" s="183" t="s">
        <v>185</v>
      </c>
      <c r="D47" s="183" t="s">
        <v>255</v>
      </c>
      <c r="E47" s="183" t="s">
        <v>526</v>
      </c>
      <c r="F47" s="183" t="s">
        <v>185</v>
      </c>
      <c r="G47" s="183" t="s">
        <v>527</v>
      </c>
      <c r="H47" s="184">
        <v>1163000</v>
      </c>
      <c r="I47" s="185" t="s">
        <v>190</v>
      </c>
      <c r="J47" s="186">
        <v>25.383061965728537</v>
      </c>
      <c r="K47" s="185">
        <v>19.886179884049497</v>
      </c>
      <c r="L47" s="183" t="s">
        <v>142</v>
      </c>
      <c r="M47" s="183" t="s">
        <v>265</v>
      </c>
      <c r="N47" s="187" t="s">
        <v>1308</v>
      </c>
      <c r="O47" s="90">
        <v>0.471196949950069</v>
      </c>
      <c r="P47" s="188" t="s">
        <v>39</v>
      </c>
      <c r="Q47" s="90">
        <v>66.650000000000006</v>
      </c>
      <c r="R47" s="189" t="s">
        <v>40</v>
      </c>
      <c r="S47" s="190">
        <v>0</v>
      </c>
      <c r="T47" s="191">
        <v>20</v>
      </c>
      <c r="U47" s="192">
        <v>25</v>
      </c>
      <c r="V47" s="191">
        <v>25</v>
      </c>
      <c r="W47" s="193">
        <v>10.5</v>
      </c>
      <c r="X47" s="109">
        <v>35.883061965728537</v>
      </c>
      <c r="Y47" s="185"/>
      <c r="Z47" s="185"/>
      <c r="AA47" s="185"/>
    </row>
    <row r="48" spans="1:27" ht="47.25" x14ac:dyDescent="0.25">
      <c r="A48" s="183" t="s">
        <v>528</v>
      </c>
      <c r="B48" s="183" t="s">
        <v>82</v>
      </c>
      <c r="C48" s="183" t="s">
        <v>185</v>
      </c>
      <c r="D48" s="183" t="s">
        <v>255</v>
      </c>
      <c r="E48" s="183" t="s">
        <v>529</v>
      </c>
      <c r="F48" s="183" t="s">
        <v>185</v>
      </c>
      <c r="G48" s="183" t="s">
        <v>530</v>
      </c>
      <c r="H48" s="184">
        <v>930000</v>
      </c>
      <c r="I48" s="185" t="s">
        <v>190</v>
      </c>
      <c r="J48" s="186">
        <v>45.769680519779122</v>
      </c>
      <c r="K48" s="185">
        <v>36.078412495289967</v>
      </c>
      <c r="L48" s="183" t="s">
        <v>142</v>
      </c>
      <c r="M48" s="183" t="s">
        <v>265</v>
      </c>
      <c r="N48" s="187" t="s">
        <v>1308</v>
      </c>
      <c r="O48" s="90">
        <v>0.73103455120749705</v>
      </c>
      <c r="P48" s="188" t="s">
        <v>39</v>
      </c>
      <c r="Q48" s="90">
        <v>50</v>
      </c>
      <c r="R48" s="189" t="s">
        <v>40</v>
      </c>
      <c r="S48" s="190">
        <v>7.5</v>
      </c>
      <c r="T48" s="191">
        <v>20</v>
      </c>
      <c r="U48" s="192">
        <v>8.33</v>
      </c>
      <c r="V48" s="191">
        <v>25</v>
      </c>
      <c r="W48" s="193">
        <v>9.1244999999999994</v>
      </c>
      <c r="X48" s="109">
        <v>54.89418051977912</v>
      </c>
      <c r="Y48" s="185"/>
      <c r="Z48" s="185"/>
      <c r="AA48" s="185"/>
    </row>
    <row r="49" spans="1:27" ht="47.25" x14ac:dyDescent="0.25">
      <c r="A49" s="183" t="s">
        <v>531</v>
      </c>
      <c r="B49" s="183" t="s">
        <v>82</v>
      </c>
      <c r="C49" s="183" t="s">
        <v>185</v>
      </c>
      <c r="D49" s="183" t="s">
        <v>532</v>
      </c>
      <c r="E49" s="183" t="s">
        <v>533</v>
      </c>
      <c r="F49" s="183" t="s">
        <v>185</v>
      </c>
      <c r="G49" s="183" t="s">
        <v>534</v>
      </c>
      <c r="H49" s="184">
        <v>233000</v>
      </c>
      <c r="I49" s="185" t="s">
        <v>190</v>
      </c>
      <c r="J49" s="186">
        <v>17.755415170141077</v>
      </c>
      <c r="K49" s="185">
        <v>14.551863076912865</v>
      </c>
      <c r="L49" s="183" t="s">
        <v>142</v>
      </c>
      <c r="M49" s="183" t="s">
        <v>265</v>
      </c>
      <c r="N49" s="187" t="s">
        <v>1308</v>
      </c>
      <c r="O49" s="90">
        <v>0.34894265405232366</v>
      </c>
      <c r="P49" s="188" t="s">
        <v>39</v>
      </c>
      <c r="Q49" s="90">
        <v>66.650000000000006</v>
      </c>
      <c r="R49" s="189" t="s">
        <v>40</v>
      </c>
      <c r="S49" s="190">
        <v>0</v>
      </c>
      <c r="T49" s="191">
        <v>20</v>
      </c>
      <c r="U49" s="192">
        <v>25</v>
      </c>
      <c r="V49" s="191">
        <v>25</v>
      </c>
      <c r="W49" s="193">
        <v>10.5</v>
      </c>
      <c r="X49" s="109">
        <v>28.255415170141077</v>
      </c>
      <c r="Y49" s="185"/>
      <c r="Z49" s="185"/>
      <c r="AA49" s="185"/>
    </row>
    <row r="50" spans="1:27" ht="78.75" x14ac:dyDescent="0.25">
      <c r="A50" s="183" t="s">
        <v>565</v>
      </c>
      <c r="B50" s="183" t="s">
        <v>82</v>
      </c>
      <c r="C50" s="183" t="s">
        <v>185</v>
      </c>
      <c r="D50" s="183" t="s">
        <v>566</v>
      </c>
      <c r="E50" s="183" t="s">
        <v>567</v>
      </c>
      <c r="F50" s="183" t="s">
        <v>568</v>
      </c>
      <c r="G50" s="183" t="s">
        <v>569</v>
      </c>
      <c r="H50" s="184">
        <v>15875000</v>
      </c>
      <c r="I50" s="185" t="s">
        <v>190</v>
      </c>
      <c r="J50" s="186">
        <v>27.285962632086445</v>
      </c>
      <c r="K50" s="185">
        <v>22.015003291972064</v>
      </c>
      <c r="L50" s="183" t="s">
        <v>125</v>
      </c>
      <c r="M50" s="183" t="s">
        <v>191</v>
      </c>
      <c r="N50" s="187" t="s">
        <v>1308</v>
      </c>
      <c r="O50" s="90">
        <v>0.88304092176656146</v>
      </c>
      <c r="P50" s="188" t="s">
        <v>39</v>
      </c>
      <c r="Q50" s="90">
        <v>83.958051901811999</v>
      </c>
      <c r="R50" s="189" t="s">
        <v>40</v>
      </c>
      <c r="S50" s="190">
        <v>15</v>
      </c>
      <c r="T50" s="191">
        <v>20</v>
      </c>
      <c r="U50" s="192">
        <v>25</v>
      </c>
      <c r="V50" s="191">
        <v>25</v>
      </c>
      <c r="W50" s="193">
        <v>12.75</v>
      </c>
      <c r="X50" s="109">
        <v>40.035962632086445</v>
      </c>
      <c r="Y50" s="185"/>
      <c r="Z50" s="185"/>
      <c r="AA50" s="185"/>
    </row>
    <row r="51" spans="1:27" ht="31.5" x14ac:dyDescent="0.25">
      <c r="A51" s="183" t="s">
        <v>575</v>
      </c>
      <c r="B51" s="183" t="s">
        <v>162</v>
      </c>
      <c r="C51" s="183" t="s">
        <v>576</v>
      </c>
      <c r="D51" s="183" t="s">
        <v>390</v>
      </c>
      <c r="E51" s="183" t="s">
        <v>577</v>
      </c>
      <c r="F51" s="183" t="s">
        <v>578</v>
      </c>
      <c r="G51" s="183" t="s">
        <v>579</v>
      </c>
      <c r="H51" s="184">
        <v>23650000</v>
      </c>
      <c r="I51" s="185">
        <v>29.78041587207332</v>
      </c>
      <c r="J51" s="186">
        <v>20.877219118177891</v>
      </c>
      <c r="K51" s="185">
        <v>15.472846095857191</v>
      </c>
      <c r="L51" s="183" t="s">
        <v>125</v>
      </c>
      <c r="M51" s="183" t="s">
        <v>191</v>
      </c>
      <c r="N51" s="187" t="s">
        <v>1308</v>
      </c>
      <c r="O51" s="90">
        <v>0.90430011009463729</v>
      </c>
      <c r="P51" s="188" t="s">
        <v>39</v>
      </c>
      <c r="Q51" s="90">
        <v>14.997042705743999</v>
      </c>
      <c r="R51" s="189" t="s">
        <v>40</v>
      </c>
      <c r="S51" s="190">
        <v>22.5</v>
      </c>
      <c r="T51" s="191">
        <v>20</v>
      </c>
      <c r="U51" s="192">
        <v>0</v>
      </c>
      <c r="V51" s="191">
        <v>25</v>
      </c>
      <c r="W51" s="193">
        <v>10.125</v>
      </c>
      <c r="X51" s="109">
        <v>31.002219118177891</v>
      </c>
      <c r="Y51" s="185"/>
      <c r="Z51" s="185"/>
      <c r="AA51" s="185"/>
    </row>
    <row r="52" spans="1:27" ht="31.5" x14ac:dyDescent="0.25">
      <c r="A52" s="183" t="s">
        <v>584</v>
      </c>
      <c r="B52" s="183" t="s">
        <v>82</v>
      </c>
      <c r="C52" s="183" t="s">
        <v>185</v>
      </c>
      <c r="D52" s="183" t="s">
        <v>443</v>
      </c>
      <c r="E52" s="183" t="s">
        <v>585</v>
      </c>
      <c r="F52" s="183" t="s">
        <v>586</v>
      </c>
      <c r="G52" s="183" t="s">
        <v>587</v>
      </c>
      <c r="H52" s="184">
        <v>21204000</v>
      </c>
      <c r="I52" s="185" t="s">
        <v>190</v>
      </c>
      <c r="J52" s="186">
        <v>14.907521976121469</v>
      </c>
      <c r="K52" s="185">
        <v>11.261295656148596</v>
      </c>
      <c r="L52" s="183" t="s">
        <v>125</v>
      </c>
      <c r="M52" s="183" t="s">
        <v>191</v>
      </c>
      <c r="N52" s="187" t="s">
        <v>1308</v>
      </c>
      <c r="O52" s="90">
        <v>0.51453758987762466</v>
      </c>
      <c r="P52" s="188" t="s">
        <v>39</v>
      </c>
      <c r="Q52" s="90">
        <v>44.382782234571003</v>
      </c>
      <c r="R52" s="189" t="s">
        <v>40</v>
      </c>
      <c r="S52" s="190">
        <v>7.5</v>
      </c>
      <c r="T52" s="191">
        <v>20</v>
      </c>
      <c r="U52" s="192">
        <v>8.33</v>
      </c>
      <c r="V52" s="191">
        <v>25</v>
      </c>
      <c r="W52" s="193">
        <v>9.1244999999999994</v>
      </c>
      <c r="X52" s="109">
        <v>24.03202197612147</v>
      </c>
      <c r="Y52" s="185"/>
      <c r="Z52" s="185"/>
      <c r="AA52" s="185"/>
    </row>
    <row r="53" spans="1:27" ht="47.25" x14ac:dyDescent="0.25">
      <c r="A53" s="183" t="s">
        <v>596</v>
      </c>
      <c r="B53" s="183" t="s">
        <v>162</v>
      </c>
      <c r="C53" s="183" t="s">
        <v>597</v>
      </c>
      <c r="D53" s="183" t="s">
        <v>598</v>
      </c>
      <c r="E53" s="183" t="s">
        <v>599</v>
      </c>
      <c r="F53" s="183" t="s">
        <v>600</v>
      </c>
      <c r="G53" s="183" t="s">
        <v>601</v>
      </c>
      <c r="H53" s="184">
        <v>95330000</v>
      </c>
      <c r="I53" s="185">
        <v>44.54917025968011</v>
      </c>
      <c r="J53" s="186">
        <v>32.620079280668733</v>
      </c>
      <c r="K53" s="185">
        <v>26.342373503566431</v>
      </c>
      <c r="L53" s="183" t="s">
        <v>37</v>
      </c>
      <c r="M53" s="183" t="s">
        <v>168</v>
      </c>
      <c r="N53" s="187" t="s">
        <v>1308</v>
      </c>
      <c r="O53" s="90">
        <v>1.2368443312302839</v>
      </c>
      <c r="P53" s="188" t="s">
        <v>39</v>
      </c>
      <c r="Q53" s="90">
        <v>64.592791018238998</v>
      </c>
      <c r="R53" s="189" t="s">
        <v>40</v>
      </c>
      <c r="S53" s="190">
        <v>30</v>
      </c>
      <c r="T53" s="191">
        <v>20</v>
      </c>
      <c r="U53" s="192">
        <v>16.670000000000002</v>
      </c>
      <c r="V53" s="191">
        <v>25</v>
      </c>
      <c r="W53" s="193">
        <v>13.750500000000001</v>
      </c>
      <c r="X53" s="109">
        <v>46.370579280668736</v>
      </c>
      <c r="Y53" s="185"/>
      <c r="Z53" s="185"/>
      <c r="AA53" s="185"/>
    </row>
    <row r="54" spans="1:27" ht="31.5" x14ac:dyDescent="0.25">
      <c r="A54" s="183" t="s">
        <v>611</v>
      </c>
      <c r="B54" s="183" t="s">
        <v>82</v>
      </c>
      <c r="C54" s="183" t="s">
        <v>612</v>
      </c>
      <c r="D54" s="183" t="s">
        <v>566</v>
      </c>
      <c r="E54" s="183" t="s">
        <v>568</v>
      </c>
      <c r="F54" s="183" t="s">
        <v>185</v>
      </c>
      <c r="G54" s="183" t="s">
        <v>613</v>
      </c>
      <c r="H54" s="184">
        <v>3530000</v>
      </c>
      <c r="I54" s="185" t="s">
        <v>190</v>
      </c>
      <c r="J54" s="186">
        <v>59.761446333922024</v>
      </c>
      <c r="K54" s="185">
        <v>45.968431160470949</v>
      </c>
      <c r="L54" s="183" t="s">
        <v>125</v>
      </c>
      <c r="M54" s="183" t="s">
        <v>191</v>
      </c>
      <c r="N54" s="187" t="s">
        <v>1308</v>
      </c>
      <c r="O54" s="90">
        <v>1.0373795070977918</v>
      </c>
      <c r="P54" s="188" t="s">
        <v>39</v>
      </c>
      <c r="Q54" s="90">
        <v>83.35</v>
      </c>
      <c r="R54" s="189" t="s">
        <v>40</v>
      </c>
      <c r="S54" s="190">
        <v>30</v>
      </c>
      <c r="T54" s="191">
        <v>20</v>
      </c>
      <c r="U54" s="192">
        <v>25</v>
      </c>
      <c r="V54" s="191">
        <v>25</v>
      </c>
      <c r="W54" s="193">
        <v>15</v>
      </c>
      <c r="X54" s="109">
        <v>74.761446333922024</v>
      </c>
      <c r="Y54" s="185"/>
      <c r="Z54" s="185"/>
      <c r="AA54" s="185"/>
    </row>
    <row r="55" spans="1:27" ht="31.5" x14ac:dyDescent="0.25">
      <c r="A55" s="183" t="s">
        <v>614</v>
      </c>
      <c r="B55" s="183" t="s">
        <v>82</v>
      </c>
      <c r="C55" s="183" t="s">
        <v>615</v>
      </c>
      <c r="D55" s="183" t="s">
        <v>616</v>
      </c>
      <c r="E55" s="183" t="s">
        <v>617</v>
      </c>
      <c r="F55" s="183" t="s">
        <v>328</v>
      </c>
      <c r="G55" s="183" t="s">
        <v>258</v>
      </c>
      <c r="H55" s="184">
        <v>40825000</v>
      </c>
      <c r="I55" s="185" t="s">
        <v>190</v>
      </c>
      <c r="J55" s="186">
        <v>19.032426872911401</v>
      </c>
      <c r="K55" s="185">
        <v>16.373241572485714</v>
      </c>
      <c r="L55" s="183" t="s">
        <v>142</v>
      </c>
      <c r="M55" s="183" t="s">
        <v>265</v>
      </c>
      <c r="N55" s="187" t="s">
        <v>1308</v>
      </c>
      <c r="O55" s="90">
        <v>0.603832354113924</v>
      </c>
      <c r="P55" s="188" t="s">
        <v>39</v>
      </c>
      <c r="Q55" s="90">
        <v>82.806473561163003</v>
      </c>
      <c r="R55" s="189" t="s">
        <v>40</v>
      </c>
      <c r="S55" s="190">
        <v>7.5</v>
      </c>
      <c r="T55" s="191">
        <v>20</v>
      </c>
      <c r="U55" s="192">
        <v>25</v>
      </c>
      <c r="V55" s="191">
        <v>25</v>
      </c>
      <c r="W55" s="193">
        <v>11.625</v>
      </c>
      <c r="X55" s="109">
        <v>30.657426872911401</v>
      </c>
      <c r="Y55" s="185"/>
      <c r="Z55" s="185"/>
      <c r="AA55" s="185"/>
    </row>
    <row r="56" spans="1:27" ht="31.5" x14ac:dyDescent="0.25">
      <c r="A56" s="183" t="s">
        <v>643</v>
      </c>
      <c r="B56" s="183" t="s">
        <v>82</v>
      </c>
      <c r="C56" s="183" t="s">
        <v>185</v>
      </c>
      <c r="D56" s="183" t="s">
        <v>644</v>
      </c>
      <c r="E56" s="183" t="s">
        <v>645</v>
      </c>
      <c r="F56" s="183" t="s">
        <v>646</v>
      </c>
      <c r="G56" s="183" t="s">
        <v>647</v>
      </c>
      <c r="H56" s="184">
        <v>12504000</v>
      </c>
      <c r="I56" s="185" t="s">
        <v>190</v>
      </c>
      <c r="J56" s="186">
        <v>18.314630925100609</v>
      </c>
      <c r="K56" s="185">
        <v>15.61067093268387</v>
      </c>
      <c r="L56" s="183" t="s">
        <v>142</v>
      </c>
      <c r="M56" s="183" t="s">
        <v>265</v>
      </c>
      <c r="N56" s="187" t="s">
        <v>1308</v>
      </c>
      <c r="O56" s="90">
        <v>0.44929585063024957</v>
      </c>
      <c r="P56" s="188" t="s">
        <v>39</v>
      </c>
      <c r="Q56" s="90">
        <v>88.726619577354001</v>
      </c>
      <c r="R56" s="189" t="s">
        <v>40</v>
      </c>
      <c r="S56" s="190">
        <v>0</v>
      </c>
      <c r="T56" s="191">
        <v>20</v>
      </c>
      <c r="U56" s="192">
        <v>25</v>
      </c>
      <c r="V56" s="191">
        <v>25</v>
      </c>
      <c r="W56" s="193">
        <v>10.5</v>
      </c>
      <c r="X56" s="109">
        <v>28.814630925100609</v>
      </c>
      <c r="Y56" s="185"/>
      <c r="Z56" s="185"/>
      <c r="AA56" s="185"/>
    </row>
    <row r="57" spans="1:27" ht="31.5" x14ac:dyDescent="0.25">
      <c r="A57" s="183" t="s">
        <v>652</v>
      </c>
      <c r="B57" s="183" t="s">
        <v>82</v>
      </c>
      <c r="C57" s="183" t="s">
        <v>185</v>
      </c>
      <c r="D57" s="183" t="s">
        <v>532</v>
      </c>
      <c r="E57" s="183" t="s">
        <v>653</v>
      </c>
      <c r="F57" s="183" t="s">
        <v>654</v>
      </c>
      <c r="G57" s="183" t="s">
        <v>655</v>
      </c>
      <c r="H57" s="184">
        <v>57346000</v>
      </c>
      <c r="I57" s="185" t="s">
        <v>190</v>
      </c>
      <c r="J57" s="186">
        <v>23.530805370150976</v>
      </c>
      <c r="K57" s="185">
        <v>17.443204185504008</v>
      </c>
      <c r="L57" s="183" t="s">
        <v>37</v>
      </c>
      <c r="M57" s="183" t="s">
        <v>168</v>
      </c>
      <c r="N57" s="187" t="s">
        <v>1308</v>
      </c>
      <c r="O57" s="90">
        <v>0.76686555928329314</v>
      </c>
      <c r="P57" s="188" t="s">
        <v>39</v>
      </c>
      <c r="Q57" s="90">
        <v>70.503055229376002</v>
      </c>
      <c r="R57" s="189" t="s">
        <v>40</v>
      </c>
      <c r="S57" s="190">
        <v>15</v>
      </c>
      <c r="T57" s="191">
        <v>20</v>
      </c>
      <c r="U57" s="192">
        <v>25</v>
      </c>
      <c r="V57" s="191">
        <v>25</v>
      </c>
      <c r="W57" s="193">
        <v>12.75</v>
      </c>
      <c r="X57" s="109">
        <v>36.280805370150972</v>
      </c>
      <c r="Y57" s="185"/>
      <c r="Z57" s="185"/>
      <c r="AA57" s="185"/>
    </row>
    <row r="58" spans="1:27" ht="63" x14ac:dyDescent="0.25">
      <c r="A58" s="183" t="s">
        <v>660</v>
      </c>
      <c r="B58" s="183" t="s">
        <v>82</v>
      </c>
      <c r="C58" s="183" t="s">
        <v>185</v>
      </c>
      <c r="D58" s="183" t="s">
        <v>443</v>
      </c>
      <c r="E58" s="183" t="s">
        <v>376</v>
      </c>
      <c r="F58" s="183" t="s">
        <v>185</v>
      </c>
      <c r="G58" s="183" t="s">
        <v>661</v>
      </c>
      <c r="H58" s="184">
        <v>698000</v>
      </c>
      <c r="I58" s="185" t="s">
        <v>190</v>
      </c>
      <c r="J58" s="186">
        <v>42.148030556200418</v>
      </c>
      <c r="K58" s="185">
        <v>32.604339828356068</v>
      </c>
      <c r="L58" s="183" t="s">
        <v>125</v>
      </c>
      <c r="M58" s="183" t="s">
        <v>191</v>
      </c>
      <c r="N58" s="187" t="s">
        <v>1308</v>
      </c>
      <c r="O58" s="90">
        <v>0.77939985752242902</v>
      </c>
      <c r="P58" s="188" t="s">
        <v>39</v>
      </c>
      <c r="Q58" s="90">
        <v>33.35</v>
      </c>
      <c r="R58" s="189" t="s">
        <v>40</v>
      </c>
      <c r="S58" s="190">
        <v>15</v>
      </c>
      <c r="T58" s="191">
        <v>20</v>
      </c>
      <c r="U58" s="192">
        <v>8.33</v>
      </c>
      <c r="V58" s="191">
        <v>25</v>
      </c>
      <c r="W58" s="193">
        <v>10.249499999999999</v>
      </c>
      <c r="X58" s="109">
        <v>52.397530556200415</v>
      </c>
      <c r="Y58" s="185"/>
      <c r="Z58" s="185"/>
      <c r="AA58" s="185"/>
    </row>
    <row r="59" spans="1:27" ht="31.5" x14ac:dyDescent="0.25">
      <c r="A59" s="183" t="s">
        <v>690</v>
      </c>
      <c r="B59" s="183" t="s">
        <v>82</v>
      </c>
      <c r="C59" s="183" t="s">
        <v>185</v>
      </c>
      <c r="D59" s="183" t="s">
        <v>274</v>
      </c>
      <c r="E59" s="183" t="s">
        <v>275</v>
      </c>
      <c r="F59" s="183" t="s">
        <v>276</v>
      </c>
      <c r="G59" s="183" t="s">
        <v>691</v>
      </c>
      <c r="H59" s="184">
        <v>1520000</v>
      </c>
      <c r="I59" s="185" t="s">
        <v>190</v>
      </c>
      <c r="J59" s="186">
        <v>16.796210628575203</v>
      </c>
      <c r="K59" s="185">
        <v>12.267238938753369</v>
      </c>
      <c r="L59" s="183" t="s">
        <v>182</v>
      </c>
      <c r="M59" s="183" t="s">
        <v>217</v>
      </c>
      <c r="N59" s="187" t="s">
        <v>1308</v>
      </c>
      <c r="O59" s="90">
        <v>0.60266907197980124</v>
      </c>
      <c r="P59" s="188" t="s">
        <v>39</v>
      </c>
      <c r="Q59" s="90">
        <v>42.879004257407999</v>
      </c>
      <c r="R59" s="189" t="s">
        <v>40</v>
      </c>
      <c r="S59" s="190">
        <v>7.5</v>
      </c>
      <c r="T59" s="191">
        <v>20</v>
      </c>
      <c r="U59" s="192">
        <v>8.33</v>
      </c>
      <c r="V59" s="191">
        <v>25</v>
      </c>
      <c r="W59" s="193">
        <v>9.1244999999999994</v>
      </c>
      <c r="X59" s="109">
        <v>25.9207106285752</v>
      </c>
      <c r="Y59" s="185"/>
      <c r="Z59" s="185"/>
      <c r="AA59" s="185"/>
    </row>
    <row r="60" spans="1:27" ht="31.5" x14ac:dyDescent="0.25">
      <c r="A60" s="183" t="s">
        <v>692</v>
      </c>
      <c r="B60" s="183" t="s">
        <v>82</v>
      </c>
      <c r="C60" s="183" t="s">
        <v>185</v>
      </c>
      <c r="D60" s="183" t="s">
        <v>426</v>
      </c>
      <c r="E60" s="183" t="s">
        <v>275</v>
      </c>
      <c r="F60" s="183" t="s">
        <v>693</v>
      </c>
      <c r="G60" s="183" t="s">
        <v>694</v>
      </c>
      <c r="H60" s="184">
        <v>11009000</v>
      </c>
      <c r="I60" s="185" t="s">
        <v>190</v>
      </c>
      <c r="J60" s="186">
        <v>7.1768711911810907</v>
      </c>
      <c r="K60" s="185">
        <v>3.9168623857641052</v>
      </c>
      <c r="L60" s="183" t="s">
        <v>182</v>
      </c>
      <c r="M60" s="183" t="s">
        <v>217</v>
      </c>
      <c r="N60" s="187" t="s">
        <v>1308</v>
      </c>
      <c r="O60" s="90">
        <v>9.4631385039404811E-2</v>
      </c>
      <c r="P60" s="188" t="s">
        <v>39</v>
      </c>
      <c r="Q60" s="90">
        <v>26.638759984254001</v>
      </c>
      <c r="R60" s="189" t="s">
        <v>40</v>
      </c>
      <c r="S60" s="190">
        <v>0</v>
      </c>
      <c r="T60" s="191">
        <v>20</v>
      </c>
      <c r="U60" s="192">
        <v>0</v>
      </c>
      <c r="V60" s="191">
        <v>25</v>
      </c>
      <c r="W60" s="193">
        <v>6.75</v>
      </c>
      <c r="X60" s="109">
        <v>13.926871191181091</v>
      </c>
      <c r="Y60" s="185"/>
      <c r="Z60" s="185"/>
      <c r="AA60" s="185"/>
    </row>
    <row r="61" spans="1:27" ht="63" x14ac:dyDescent="0.25">
      <c r="A61" s="183" t="s">
        <v>695</v>
      </c>
      <c r="B61" s="183" t="s">
        <v>162</v>
      </c>
      <c r="C61" s="183" t="s">
        <v>185</v>
      </c>
      <c r="D61" s="183" t="s">
        <v>696</v>
      </c>
      <c r="E61" s="183" t="s">
        <v>333</v>
      </c>
      <c r="F61" s="183" t="s">
        <v>697</v>
      </c>
      <c r="G61" s="183" t="s">
        <v>698</v>
      </c>
      <c r="H61" s="184">
        <v>17064000</v>
      </c>
      <c r="I61" s="185">
        <v>39.242810986344381</v>
      </c>
      <c r="J61" s="186">
        <v>37.73360659444306</v>
      </c>
      <c r="K61" s="185">
        <v>22.870524152563007</v>
      </c>
      <c r="L61" s="183" t="s">
        <v>125</v>
      </c>
      <c r="M61" s="183" t="s">
        <v>191</v>
      </c>
      <c r="N61" s="187" t="s">
        <v>1308</v>
      </c>
      <c r="O61" s="90">
        <v>0.90396412419549999</v>
      </c>
      <c r="P61" s="188" t="s">
        <v>39</v>
      </c>
      <c r="Q61" s="90">
        <v>34.181943850427999</v>
      </c>
      <c r="R61" s="189" t="s">
        <v>40</v>
      </c>
      <c r="S61" s="190">
        <v>22.5</v>
      </c>
      <c r="T61" s="191">
        <v>20</v>
      </c>
      <c r="U61" s="192">
        <v>8.33</v>
      </c>
      <c r="V61" s="191">
        <v>25</v>
      </c>
      <c r="W61" s="193">
        <v>11.374499999999999</v>
      </c>
      <c r="X61" s="109">
        <v>49.108106594443058</v>
      </c>
      <c r="Y61" s="185"/>
      <c r="Z61" s="185"/>
      <c r="AA61" s="185"/>
    </row>
    <row r="62" spans="1:27" ht="47.25" x14ac:dyDescent="0.25">
      <c r="A62" s="183" t="s">
        <v>704</v>
      </c>
      <c r="B62" s="183" t="s">
        <v>82</v>
      </c>
      <c r="C62" s="183" t="s">
        <v>185</v>
      </c>
      <c r="D62" s="183" t="s">
        <v>201</v>
      </c>
      <c r="E62" s="183" t="s">
        <v>705</v>
      </c>
      <c r="F62" s="183" t="s">
        <v>185</v>
      </c>
      <c r="G62" s="183" t="s">
        <v>706</v>
      </c>
      <c r="H62" s="184">
        <v>775000</v>
      </c>
      <c r="I62" s="185" t="s">
        <v>190</v>
      </c>
      <c r="J62" s="186">
        <v>45.347433240547424</v>
      </c>
      <c r="K62" s="185">
        <v>32.77498640331487</v>
      </c>
      <c r="L62" s="183" t="s">
        <v>182</v>
      </c>
      <c r="M62" s="183" t="s">
        <v>205</v>
      </c>
      <c r="N62" s="187" t="s">
        <v>1308</v>
      </c>
      <c r="O62" s="90">
        <v>0.87933551784931641</v>
      </c>
      <c r="P62" s="188" t="s">
        <v>39</v>
      </c>
      <c r="Q62" s="90">
        <v>0</v>
      </c>
      <c r="R62" s="189" t="s">
        <v>40</v>
      </c>
      <c r="S62" s="190">
        <v>15</v>
      </c>
      <c r="T62" s="191">
        <v>20</v>
      </c>
      <c r="U62" s="192">
        <v>0</v>
      </c>
      <c r="V62" s="191">
        <v>25</v>
      </c>
      <c r="W62" s="193">
        <v>9</v>
      </c>
      <c r="X62" s="109">
        <v>54.347433240547424</v>
      </c>
      <c r="Y62" s="185"/>
      <c r="Z62" s="185"/>
      <c r="AA62" s="185"/>
    </row>
    <row r="63" spans="1:27" ht="31.5" x14ac:dyDescent="0.25">
      <c r="A63" s="183" t="s">
        <v>707</v>
      </c>
      <c r="B63" s="183" t="s">
        <v>82</v>
      </c>
      <c r="C63" s="183" t="s">
        <v>185</v>
      </c>
      <c r="D63" s="183" t="s">
        <v>532</v>
      </c>
      <c r="E63" s="183" t="s">
        <v>708</v>
      </c>
      <c r="F63" s="183" t="s">
        <v>709</v>
      </c>
      <c r="G63" s="183" t="s">
        <v>710</v>
      </c>
      <c r="H63" s="184">
        <v>89436000</v>
      </c>
      <c r="I63" s="185" t="s">
        <v>190</v>
      </c>
      <c r="J63" s="186">
        <v>19.647091784596938</v>
      </c>
      <c r="K63" s="185">
        <v>13.779575865940672</v>
      </c>
      <c r="L63" s="183" t="s">
        <v>142</v>
      </c>
      <c r="M63" s="183" t="s">
        <v>265</v>
      </c>
      <c r="N63" s="187" t="s">
        <v>1308</v>
      </c>
      <c r="O63" s="90">
        <v>0.54466574771830578</v>
      </c>
      <c r="P63" s="188" t="s">
        <v>39</v>
      </c>
      <c r="Q63" s="90">
        <v>65.146525535915998</v>
      </c>
      <c r="R63" s="189" t="s">
        <v>40</v>
      </c>
      <c r="S63" s="190">
        <v>7.5</v>
      </c>
      <c r="T63" s="191">
        <v>20</v>
      </c>
      <c r="U63" s="192">
        <v>16.670000000000002</v>
      </c>
      <c r="V63" s="191">
        <v>25</v>
      </c>
      <c r="W63" s="193">
        <v>10.375500000000001</v>
      </c>
      <c r="X63" s="109">
        <v>30.022591784596941</v>
      </c>
      <c r="Y63" s="185"/>
      <c r="Z63" s="185"/>
      <c r="AA63" s="185"/>
    </row>
    <row r="64" spans="1:27" ht="31.5" x14ac:dyDescent="0.25">
      <c r="A64" s="183" t="s">
        <v>716</v>
      </c>
      <c r="B64" s="183" t="s">
        <v>82</v>
      </c>
      <c r="C64" s="183" t="s">
        <v>185</v>
      </c>
      <c r="D64" s="183" t="s">
        <v>414</v>
      </c>
      <c r="E64" s="183" t="s">
        <v>717</v>
      </c>
      <c r="F64" s="183" t="s">
        <v>718</v>
      </c>
      <c r="G64" s="183" t="s">
        <v>719</v>
      </c>
      <c r="H64" s="184">
        <v>32468000</v>
      </c>
      <c r="I64" s="185" t="s">
        <v>190</v>
      </c>
      <c r="J64" s="186">
        <v>16.718967179084117</v>
      </c>
      <c r="K64" s="185">
        <v>13.832583560073292</v>
      </c>
      <c r="L64" s="183" t="s">
        <v>142</v>
      </c>
      <c r="M64" s="183" t="s">
        <v>265</v>
      </c>
      <c r="N64" s="187" t="s">
        <v>1308</v>
      </c>
      <c r="O64" s="90">
        <v>0.5232797419157964</v>
      </c>
      <c r="P64" s="188" t="s">
        <v>39</v>
      </c>
      <c r="Q64" s="90">
        <v>68.918010633020998</v>
      </c>
      <c r="R64" s="189" t="s">
        <v>40</v>
      </c>
      <c r="S64" s="190">
        <v>7.5</v>
      </c>
      <c r="T64" s="191">
        <v>20</v>
      </c>
      <c r="U64" s="192">
        <v>25</v>
      </c>
      <c r="V64" s="191">
        <v>25</v>
      </c>
      <c r="W64" s="193">
        <v>11.625</v>
      </c>
      <c r="X64" s="109">
        <v>28.343967179084117</v>
      </c>
      <c r="Y64" s="185"/>
      <c r="Z64" s="185"/>
      <c r="AA64" s="185"/>
    </row>
    <row r="65" spans="1:27" ht="31.5" x14ac:dyDescent="0.25">
      <c r="A65" s="183" t="s">
        <v>720</v>
      </c>
      <c r="B65" s="183" t="s">
        <v>82</v>
      </c>
      <c r="C65" s="183" t="s">
        <v>185</v>
      </c>
      <c r="D65" s="183" t="s">
        <v>721</v>
      </c>
      <c r="E65" s="183" t="s">
        <v>722</v>
      </c>
      <c r="F65" s="183" t="s">
        <v>343</v>
      </c>
      <c r="G65" s="183" t="s">
        <v>723</v>
      </c>
      <c r="H65" s="184">
        <v>17087100</v>
      </c>
      <c r="I65" s="185" t="s">
        <v>190</v>
      </c>
      <c r="J65" s="186">
        <v>13.682052763401124</v>
      </c>
      <c r="K65" s="185">
        <v>11.694020194530474</v>
      </c>
      <c r="L65" s="183" t="s">
        <v>142</v>
      </c>
      <c r="M65" s="183" t="s">
        <v>265</v>
      </c>
      <c r="N65" s="187" t="s">
        <v>1308</v>
      </c>
      <c r="O65" s="90">
        <v>0.34637649983585833</v>
      </c>
      <c r="P65" s="188" t="s">
        <v>39</v>
      </c>
      <c r="Q65" s="90">
        <v>68.012895716897987</v>
      </c>
      <c r="R65" s="189" t="s">
        <v>40</v>
      </c>
      <c r="S65" s="190">
        <v>0</v>
      </c>
      <c r="T65" s="191">
        <v>20</v>
      </c>
      <c r="U65" s="192">
        <v>25</v>
      </c>
      <c r="V65" s="191">
        <v>25</v>
      </c>
      <c r="W65" s="193">
        <v>10.5</v>
      </c>
      <c r="X65" s="109">
        <v>24.182052763401124</v>
      </c>
      <c r="Y65" s="185"/>
      <c r="Z65" s="185"/>
      <c r="AA65" s="185"/>
    </row>
    <row r="66" spans="1:27" ht="31.5" x14ac:dyDescent="0.25">
      <c r="A66" s="183" t="s">
        <v>729</v>
      </c>
      <c r="B66" s="183" t="s">
        <v>82</v>
      </c>
      <c r="C66" s="183" t="s">
        <v>185</v>
      </c>
      <c r="D66" s="183" t="s">
        <v>274</v>
      </c>
      <c r="E66" s="183" t="s">
        <v>281</v>
      </c>
      <c r="F66" s="183" t="s">
        <v>730</v>
      </c>
      <c r="G66" s="183" t="s">
        <v>731</v>
      </c>
      <c r="H66" s="184">
        <v>17673000</v>
      </c>
      <c r="I66" s="185" t="s">
        <v>190</v>
      </c>
      <c r="J66" s="186">
        <v>22.927474553100261</v>
      </c>
      <c r="K66" s="185">
        <v>18.631896488060697</v>
      </c>
      <c r="L66" s="183" t="s">
        <v>37</v>
      </c>
      <c r="M66" s="183" t="s">
        <v>168</v>
      </c>
      <c r="N66" s="187" t="s">
        <v>1308</v>
      </c>
      <c r="O66" s="90">
        <v>0.90988087819100649</v>
      </c>
      <c r="P66" s="188" t="s">
        <v>39</v>
      </c>
      <c r="Q66" s="90">
        <v>65.644228040688006</v>
      </c>
      <c r="R66" s="189" t="s">
        <v>40</v>
      </c>
      <c r="S66" s="190">
        <v>22.5</v>
      </c>
      <c r="T66" s="191">
        <v>20</v>
      </c>
      <c r="U66" s="192">
        <v>16.670000000000002</v>
      </c>
      <c r="V66" s="191">
        <v>25</v>
      </c>
      <c r="W66" s="193">
        <v>12.625500000000001</v>
      </c>
      <c r="X66" s="109">
        <v>35.552974553100263</v>
      </c>
      <c r="Y66" s="185"/>
      <c r="Z66" s="185"/>
      <c r="AA66" s="185"/>
    </row>
    <row r="67" spans="1:27" ht="31.5" x14ac:dyDescent="0.25">
      <c r="A67" s="183" t="s">
        <v>732</v>
      </c>
      <c r="B67" s="183" t="s">
        <v>82</v>
      </c>
      <c r="C67" s="183" t="s">
        <v>185</v>
      </c>
      <c r="D67" s="183" t="s">
        <v>274</v>
      </c>
      <c r="E67" s="183" t="s">
        <v>733</v>
      </c>
      <c r="F67" s="183" t="s">
        <v>185</v>
      </c>
      <c r="G67" s="183" t="s">
        <v>734</v>
      </c>
      <c r="H67" s="184">
        <v>233000</v>
      </c>
      <c r="I67" s="185" t="s">
        <v>190</v>
      </c>
      <c r="J67" s="186">
        <v>23.060387758022141</v>
      </c>
      <c r="K67" s="185">
        <v>16.684055730635734</v>
      </c>
      <c r="L67" s="183" t="s">
        <v>182</v>
      </c>
      <c r="M67" s="183" t="s">
        <v>217</v>
      </c>
      <c r="N67" s="187" t="s">
        <v>1308</v>
      </c>
      <c r="O67" s="90">
        <v>0.46083071973566703</v>
      </c>
      <c r="P67" s="188" t="s">
        <v>39</v>
      </c>
      <c r="Q67" s="90">
        <v>33.299999999999997</v>
      </c>
      <c r="R67" s="189" t="s">
        <v>40</v>
      </c>
      <c r="S67" s="190">
        <v>0</v>
      </c>
      <c r="T67" s="191">
        <v>20</v>
      </c>
      <c r="U67" s="192">
        <v>8.33</v>
      </c>
      <c r="V67" s="191">
        <v>25</v>
      </c>
      <c r="W67" s="193">
        <v>7.9994999999999994</v>
      </c>
      <c r="X67" s="109">
        <v>31.059887758022143</v>
      </c>
      <c r="Y67" s="185"/>
      <c r="Z67" s="185"/>
      <c r="AA67" s="185"/>
    </row>
    <row r="68" spans="1:27" ht="31.5" x14ac:dyDescent="0.25">
      <c r="A68" s="183" t="s">
        <v>735</v>
      </c>
      <c r="B68" s="183" t="s">
        <v>82</v>
      </c>
      <c r="C68" s="183" t="s">
        <v>185</v>
      </c>
      <c r="D68" s="183" t="s">
        <v>736</v>
      </c>
      <c r="E68" s="183" t="s">
        <v>737</v>
      </c>
      <c r="F68" s="183" t="s">
        <v>185</v>
      </c>
      <c r="G68" s="183" t="s">
        <v>738</v>
      </c>
      <c r="H68" s="184">
        <v>11165000</v>
      </c>
      <c r="I68" s="185" t="s">
        <v>190</v>
      </c>
      <c r="J68" s="186">
        <v>15.740168606952478</v>
      </c>
      <c r="K68" s="185">
        <v>10.99436519811899</v>
      </c>
      <c r="L68" s="183" t="s">
        <v>182</v>
      </c>
      <c r="M68" s="183" t="s">
        <v>205</v>
      </c>
      <c r="N68" s="187" t="s">
        <v>1308</v>
      </c>
      <c r="O68" s="90">
        <v>0.47132922284443579</v>
      </c>
      <c r="P68" s="188" t="s">
        <v>39</v>
      </c>
      <c r="Q68" s="90">
        <v>33.35</v>
      </c>
      <c r="R68" s="189" t="s">
        <v>40</v>
      </c>
      <c r="S68" s="190">
        <v>0</v>
      </c>
      <c r="T68" s="191">
        <v>20</v>
      </c>
      <c r="U68" s="192">
        <v>8.33</v>
      </c>
      <c r="V68" s="191">
        <v>25</v>
      </c>
      <c r="W68" s="193">
        <v>7.9994999999999994</v>
      </c>
      <c r="X68" s="109">
        <v>23.739668606952478</v>
      </c>
      <c r="Y68" s="185"/>
      <c r="Z68" s="185"/>
      <c r="AA68" s="185"/>
    </row>
    <row r="69" spans="1:27" ht="47.25" x14ac:dyDescent="0.25">
      <c r="A69" s="183" t="s">
        <v>739</v>
      </c>
      <c r="B69" s="183" t="s">
        <v>82</v>
      </c>
      <c r="C69" s="183" t="s">
        <v>185</v>
      </c>
      <c r="D69" s="183" t="s">
        <v>740</v>
      </c>
      <c r="E69" s="183" t="s">
        <v>741</v>
      </c>
      <c r="F69" s="183" t="s">
        <v>185</v>
      </c>
      <c r="G69" s="183" t="s">
        <v>742</v>
      </c>
      <c r="H69" s="184">
        <v>7130000</v>
      </c>
      <c r="I69" s="185" t="s">
        <v>190</v>
      </c>
      <c r="J69" s="186">
        <v>29.990957455787711</v>
      </c>
      <c r="K69" s="185">
        <v>17.66604894488713</v>
      </c>
      <c r="L69" s="183" t="s">
        <v>182</v>
      </c>
      <c r="M69" s="183" t="s">
        <v>205</v>
      </c>
      <c r="N69" s="187" t="s">
        <v>1308</v>
      </c>
      <c r="O69" s="90">
        <v>0.52580893322568101</v>
      </c>
      <c r="P69" s="188" t="s">
        <v>39</v>
      </c>
      <c r="Q69" s="90">
        <v>83.35</v>
      </c>
      <c r="R69" s="189" t="s">
        <v>40</v>
      </c>
      <c r="S69" s="190">
        <v>7.5</v>
      </c>
      <c r="T69" s="191">
        <v>20</v>
      </c>
      <c r="U69" s="192">
        <v>25</v>
      </c>
      <c r="V69" s="191">
        <v>25</v>
      </c>
      <c r="W69" s="193">
        <v>11.625</v>
      </c>
      <c r="X69" s="109">
        <v>41.615957455787708</v>
      </c>
      <c r="Y69" s="185"/>
      <c r="Z69" s="185"/>
      <c r="AA69" s="185"/>
    </row>
    <row r="70" spans="1:27" ht="63" x14ac:dyDescent="0.25">
      <c r="A70" s="183" t="s">
        <v>743</v>
      </c>
      <c r="B70" s="183" t="s">
        <v>162</v>
      </c>
      <c r="C70" s="183" t="s">
        <v>185</v>
      </c>
      <c r="D70" s="183" t="s">
        <v>744</v>
      </c>
      <c r="E70" s="183" t="s">
        <v>376</v>
      </c>
      <c r="F70" s="183" t="s">
        <v>185</v>
      </c>
      <c r="G70" s="183" t="s">
        <v>745</v>
      </c>
      <c r="H70" s="184">
        <v>24000000</v>
      </c>
      <c r="I70" s="185">
        <v>14.230571154750731</v>
      </c>
      <c r="J70" s="186">
        <v>13.615148299883554</v>
      </c>
      <c r="K70" s="185">
        <v>7.0901920146854511</v>
      </c>
      <c r="L70" s="183" t="s">
        <v>182</v>
      </c>
      <c r="M70" s="183" t="s">
        <v>205</v>
      </c>
      <c r="N70" s="187" t="s">
        <v>1308</v>
      </c>
      <c r="O70" s="90">
        <v>0.3357228685664494</v>
      </c>
      <c r="P70" s="188" t="s">
        <v>39</v>
      </c>
      <c r="Q70" s="90">
        <v>0</v>
      </c>
      <c r="R70" s="189" t="s">
        <v>40</v>
      </c>
      <c r="S70" s="190">
        <v>0</v>
      </c>
      <c r="T70" s="191">
        <v>20</v>
      </c>
      <c r="U70" s="192">
        <v>0</v>
      </c>
      <c r="V70" s="191">
        <v>25</v>
      </c>
      <c r="W70" s="193">
        <v>6.75</v>
      </c>
      <c r="X70" s="109">
        <v>20.365148299883554</v>
      </c>
      <c r="Y70" s="185"/>
      <c r="Z70" s="185"/>
      <c r="AA70" s="185"/>
    </row>
    <row r="71" spans="1:27" ht="31.5" x14ac:dyDescent="0.25">
      <c r="A71" s="183" t="s">
        <v>746</v>
      </c>
      <c r="B71" s="183" t="s">
        <v>162</v>
      </c>
      <c r="C71" s="183" t="s">
        <v>185</v>
      </c>
      <c r="D71" s="183" t="s">
        <v>747</v>
      </c>
      <c r="E71" s="183" t="s">
        <v>748</v>
      </c>
      <c r="F71" s="183" t="s">
        <v>185</v>
      </c>
      <c r="G71" s="183" t="s">
        <v>749</v>
      </c>
      <c r="H71" s="184">
        <v>6670000</v>
      </c>
      <c r="I71" s="185">
        <v>18.063708901932163</v>
      </c>
      <c r="J71" s="186">
        <v>16.776552636436346</v>
      </c>
      <c r="K71" s="185">
        <v>9.8469576923983055</v>
      </c>
      <c r="L71" s="183" t="s">
        <v>182</v>
      </c>
      <c r="M71" s="183" t="s">
        <v>205</v>
      </c>
      <c r="N71" s="187" t="s">
        <v>1308</v>
      </c>
      <c r="O71" s="90">
        <v>0.31263791539941388</v>
      </c>
      <c r="P71" s="188" t="s">
        <v>39</v>
      </c>
      <c r="Q71" s="90">
        <v>16.649999999999999</v>
      </c>
      <c r="R71" s="189" t="s">
        <v>40</v>
      </c>
      <c r="S71" s="190">
        <v>0</v>
      </c>
      <c r="T71" s="191">
        <v>20</v>
      </c>
      <c r="U71" s="192">
        <v>0</v>
      </c>
      <c r="V71" s="191">
        <v>25</v>
      </c>
      <c r="W71" s="193">
        <v>6.75</v>
      </c>
      <c r="X71" s="109">
        <v>23.526552636436346</v>
      </c>
      <c r="Y71" s="185"/>
      <c r="Z71" s="185"/>
      <c r="AA71" s="185"/>
    </row>
    <row r="72" spans="1:27" ht="15.75" x14ac:dyDescent="0.25">
      <c r="A72" s="183" t="s">
        <v>750</v>
      </c>
      <c r="B72" s="183" t="s">
        <v>162</v>
      </c>
      <c r="C72" s="183" t="s">
        <v>185</v>
      </c>
      <c r="D72" s="183" t="s">
        <v>747</v>
      </c>
      <c r="E72" s="183" t="s">
        <v>751</v>
      </c>
      <c r="F72" s="183" t="s">
        <v>185</v>
      </c>
      <c r="G72" s="183" t="s">
        <v>752</v>
      </c>
      <c r="H72" s="184">
        <v>6670000</v>
      </c>
      <c r="I72" s="185">
        <v>16.410437396324731</v>
      </c>
      <c r="J72" s="186">
        <v>15.064568887688463</v>
      </c>
      <c r="K72" s="185">
        <v>9.3054541583825454</v>
      </c>
      <c r="L72" s="183" t="s">
        <v>182</v>
      </c>
      <c r="M72" s="183" t="s">
        <v>205</v>
      </c>
      <c r="N72" s="187" t="s">
        <v>1308</v>
      </c>
      <c r="O72" s="90">
        <v>0.29360443388452678</v>
      </c>
      <c r="P72" s="188" t="s">
        <v>39</v>
      </c>
      <c r="Q72" s="90">
        <v>33.299999999999997</v>
      </c>
      <c r="R72" s="189" t="s">
        <v>40</v>
      </c>
      <c r="S72" s="190">
        <v>0</v>
      </c>
      <c r="T72" s="191">
        <v>20</v>
      </c>
      <c r="U72" s="192">
        <v>8.33</v>
      </c>
      <c r="V72" s="191">
        <v>25</v>
      </c>
      <c r="W72" s="193">
        <v>7.9994999999999994</v>
      </c>
      <c r="X72" s="109">
        <v>23.064068887688464</v>
      </c>
      <c r="Y72" s="185"/>
      <c r="Z72" s="185"/>
      <c r="AA72" s="185"/>
    </row>
    <row r="73" spans="1:27" ht="31.5" x14ac:dyDescent="0.25">
      <c r="A73" s="183" t="s">
        <v>753</v>
      </c>
      <c r="B73" s="183" t="s">
        <v>82</v>
      </c>
      <c r="C73" s="183" t="s">
        <v>185</v>
      </c>
      <c r="D73" s="183" t="s">
        <v>754</v>
      </c>
      <c r="E73" s="183" t="s">
        <v>755</v>
      </c>
      <c r="F73" s="183" t="s">
        <v>756</v>
      </c>
      <c r="G73" s="183" t="s">
        <v>757</v>
      </c>
      <c r="H73" s="184">
        <v>32106000</v>
      </c>
      <c r="I73" s="185" t="s">
        <v>190</v>
      </c>
      <c r="J73" s="186">
        <v>36.856294960393178</v>
      </c>
      <c r="K73" s="185">
        <v>22.698045298716863</v>
      </c>
      <c r="L73" s="183" t="s">
        <v>37</v>
      </c>
      <c r="M73" s="183" t="s">
        <v>168</v>
      </c>
      <c r="N73" s="187" t="s">
        <v>1308</v>
      </c>
      <c r="O73" s="90">
        <v>0.9828564327309518</v>
      </c>
      <c r="P73" s="188" t="s">
        <v>39</v>
      </c>
      <c r="Q73" s="90">
        <v>60.650466520115998</v>
      </c>
      <c r="R73" s="189" t="s">
        <v>40</v>
      </c>
      <c r="S73" s="190">
        <v>22.5</v>
      </c>
      <c r="T73" s="191">
        <v>20</v>
      </c>
      <c r="U73" s="192">
        <v>16.670000000000002</v>
      </c>
      <c r="V73" s="191">
        <v>25</v>
      </c>
      <c r="W73" s="193">
        <v>12.625500000000001</v>
      </c>
      <c r="X73" s="109">
        <v>49.481794960393181</v>
      </c>
      <c r="Y73" s="185"/>
      <c r="Z73" s="185"/>
      <c r="AA73" s="185"/>
    </row>
    <row r="74" spans="1:27" ht="31.5" x14ac:dyDescent="0.25">
      <c r="A74" s="183" t="s">
        <v>758</v>
      </c>
      <c r="B74" s="183" t="s">
        <v>162</v>
      </c>
      <c r="C74" s="183" t="s">
        <v>185</v>
      </c>
      <c r="D74" s="183" t="s">
        <v>759</v>
      </c>
      <c r="E74" s="183" t="s">
        <v>760</v>
      </c>
      <c r="F74" s="183" t="s">
        <v>761</v>
      </c>
      <c r="G74" s="183" t="s">
        <v>762</v>
      </c>
      <c r="H74" s="184">
        <v>33502000</v>
      </c>
      <c r="I74" s="185">
        <v>9.9267631919495845</v>
      </c>
      <c r="J74" s="186">
        <v>10.982727628386801</v>
      </c>
      <c r="K74" s="185">
        <v>5.8476241849068566</v>
      </c>
      <c r="L74" s="183" t="s">
        <v>182</v>
      </c>
      <c r="M74" s="183" t="s">
        <v>205</v>
      </c>
      <c r="N74" s="187" t="s">
        <v>1308</v>
      </c>
      <c r="O74" s="90">
        <v>0.15812479017562411</v>
      </c>
      <c r="P74" s="188" t="s">
        <v>39</v>
      </c>
      <c r="Q74" s="90">
        <v>27.415859093237998</v>
      </c>
      <c r="R74" s="189" t="s">
        <v>40</v>
      </c>
      <c r="S74" s="190">
        <v>0</v>
      </c>
      <c r="T74" s="191">
        <v>20</v>
      </c>
      <c r="U74" s="192">
        <v>0</v>
      </c>
      <c r="V74" s="191">
        <v>25</v>
      </c>
      <c r="W74" s="193">
        <v>6.75</v>
      </c>
      <c r="X74" s="109">
        <v>17.732727628386801</v>
      </c>
      <c r="Y74" s="185"/>
      <c r="Z74" s="185"/>
      <c r="AA74" s="185"/>
    </row>
    <row r="75" spans="1:27" ht="15.75" x14ac:dyDescent="0.25">
      <c r="A75" s="183" t="s">
        <v>767</v>
      </c>
      <c r="B75" s="194" t="s">
        <v>82</v>
      </c>
      <c r="C75" s="183" t="s">
        <v>185</v>
      </c>
      <c r="D75" s="183" t="s">
        <v>768</v>
      </c>
      <c r="E75" s="183" t="s">
        <v>769</v>
      </c>
      <c r="F75" s="183" t="s">
        <v>770</v>
      </c>
      <c r="G75" s="183" t="s">
        <v>771</v>
      </c>
      <c r="H75" s="184">
        <v>20410000</v>
      </c>
      <c r="I75" s="185" t="s">
        <v>190</v>
      </c>
      <c r="J75" s="186">
        <v>3.4221246819237883</v>
      </c>
      <c r="K75" s="185">
        <v>2.137699745539031</v>
      </c>
      <c r="L75" s="183" t="s">
        <v>182</v>
      </c>
      <c r="M75" s="183" t="s">
        <v>205</v>
      </c>
      <c r="N75" s="187" t="s">
        <v>1308</v>
      </c>
      <c r="O75" s="90">
        <v>0.16129032258064516</v>
      </c>
      <c r="P75" s="188" t="s">
        <v>39</v>
      </c>
      <c r="Q75" s="90">
        <v>0</v>
      </c>
      <c r="R75" s="189" t="s">
        <v>40</v>
      </c>
      <c r="S75" s="190">
        <v>0</v>
      </c>
      <c r="T75" s="191">
        <v>20</v>
      </c>
      <c r="U75" s="192">
        <v>0</v>
      </c>
      <c r="V75" s="191">
        <v>25</v>
      </c>
      <c r="W75" s="193">
        <v>6.75</v>
      </c>
      <c r="X75" s="109">
        <v>10.172124681923789</v>
      </c>
      <c r="Y75" s="185"/>
      <c r="Z75" s="185"/>
      <c r="AA75" s="185"/>
    </row>
    <row r="76" spans="1:27" ht="31.5" x14ac:dyDescent="0.25">
      <c r="A76" s="183" t="s">
        <v>777</v>
      </c>
      <c r="B76" s="194" t="s">
        <v>162</v>
      </c>
      <c r="C76" s="183" t="s">
        <v>185</v>
      </c>
      <c r="D76" s="183" t="s">
        <v>778</v>
      </c>
      <c r="E76" s="183" t="s">
        <v>187</v>
      </c>
      <c r="F76" s="183" t="s">
        <v>185</v>
      </c>
      <c r="G76" s="183" t="s">
        <v>779</v>
      </c>
      <c r="H76" s="184">
        <v>540000</v>
      </c>
      <c r="I76" s="185">
        <v>23.720269732004692</v>
      </c>
      <c r="J76" s="186">
        <v>20.588525910642588</v>
      </c>
      <c r="K76" s="185">
        <v>14.946102858001035</v>
      </c>
      <c r="L76" s="183" t="s">
        <v>125</v>
      </c>
      <c r="M76" s="183" t="s">
        <v>191</v>
      </c>
      <c r="N76" s="187" t="s">
        <v>1308</v>
      </c>
      <c r="O76" s="90">
        <v>0.39449714015509252</v>
      </c>
      <c r="P76" s="188" t="s">
        <v>39</v>
      </c>
      <c r="Q76" s="90">
        <v>66.650000000000006</v>
      </c>
      <c r="R76" s="189" t="s">
        <v>40</v>
      </c>
      <c r="S76" s="190">
        <v>0</v>
      </c>
      <c r="T76" s="191">
        <v>20</v>
      </c>
      <c r="U76" s="192">
        <v>25</v>
      </c>
      <c r="V76" s="191">
        <v>25</v>
      </c>
      <c r="W76" s="193">
        <v>10.5</v>
      </c>
      <c r="X76" s="109">
        <v>31.088525910642588</v>
      </c>
      <c r="Y76" s="185"/>
      <c r="Z76" s="185"/>
      <c r="AA76" s="185"/>
    </row>
    <row r="77" spans="1:27" ht="31.5" x14ac:dyDescent="0.25">
      <c r="A77" s="183" t="s">
        <v>780</v>
      </c>
      <c r="B77" s="194" t="s">
        <v>162</v>
      </c>
      <c r="C77" s="183" t="s">
        <v>185</v>
      </c>
      <c r="D77" s="183" t="s">
        <v>781</v>
      </c>
      <c r="E77" s="183" t="s">
        <v>782</v>
      </c>
      <c r="F77" s="183" t="s">
        <v>185</v>
      </c>
      <c r="G77" s="183" t="s">
        <v>783</v>
      </c>
      <c r="H77" s="184">
        <v>2175000</v>
      </c>
      <c r="I77" s="185">
        <v>39.938223481110434</v>
      </c>
      <c r="J77" s="186">
        <v>35.03339421509525</v>
      </c>
      <c r="K77" s="185">
        <v>27.192873157473663</v>
      </c>
      <c r="L77" s="183" t="s">
        <v>37</v>
      </c>
      <c r="M77" s="183" t="s">
        <v>168</v>
      </c>
      <c r="N77" s="187" t="s">
        <v>1308</v>
      </c>
      <c r="O77" s="90">
        <v>0.99773790295876064</v>
      </c>
      <c r="P77" s="188" t="s">
        <v>39</v>
      </c>
      <c r="Q77" s="90">
        <v>66.650000000000006</v>
      </c>
      <c r="R77" s="189" t="s">
        <v>40</v>
      </c>
      <c r="S77" s="190">
        <v>22.5</v>
      </c>
      <c r="T77" s="191">
        <v>20</v>
      </c>
      <c r="U77" s="192">
        <v>25</v>
      </c>
      <c r="V77" s="191">
        <v>25</v>
      </c>
      <c r="W77" s="193">
        <v>13.875</v>
      </c>
      <c r="X77" s="109">
        <v>48.90839421509525</v>
      </c>
      <c r="Y77" s="185"/>
      <c r="Z77" s="185"/>
      <c r="AA77" s="185"/>
    </row>
    <row r="78" spans="1:27" ht="15.75" x14ac:dyDescent="0.25">
      <c r="A78" s="183" t="s">
        <v>789</v>
      </c>
      <c r="B78" s="194" t="s">
        <v>162</v>
      </c>
      <c r="C78" s="183" t="s">
        <v>185</v>
      </c>
      <c r="D78" s="183" t="s">
        <v>744</v>
      </c>
      <c r="E78" s="183" t="s">
        <v>376</v>
      </c>
      <c r="F78" s="183" t="s">
        <v>760</v>
      </c>
      <c r="G78" s="183" t="s">
        <v>790</v>
      </c>
      <c r="H78" s="184">
        <v>134691000</v>
      </c>
      <c r="I78" s="185">
        <v>15.963975162510399</v>
      </c>
      <c r="J78" s="186">
        <v>19.124210262411967</v>
      </c>
      <c r="K78" s="185">
        <v>10.056991194747869</v>
      </c>
      <c r="L78" s="183" t="s">
        <v>182</v>
      </c>
      <c r="M78" s="183" t="s">
        <v>205</v>
      </c>
      <c r="N78" s="187" t="s">
        <v>1308</v>
      </c>
      <c r="O78" s="90">
        <v>0.28183995859727917</v>
      </c>
      <c r="P78" s="188" t="s">
        <v>39</v>
      </c>
      <c r="Q78" s="90">
        <v>49.332939979289996</v>
      </c>
      <c r="R78" s="189" t="s">
        <v>40</v>
      </c>
      <c r="S78" s="190">
        <v>0</v>
      </c>
      <c r="T78" s="191">
        <v>20</v>
      </c>
      <c r="U78" s="192">
        <v>8.33</v>
      </c>
      <c r="V78" s="191">
        <v>25</v>
      </c>
      <c r="W78" s="193">
        <v>7.9994999999999994</v>
      </c>
      <c r="X78" s="109">
        <v>27.123710262411969</v>
      </c>
      <c r="Y78" s="185"/>
      <c r="Z78" s="185"/>
      <c r="AA78" s="185"/>
    </row>
    <row r="79" spans="1:27" ht="31.5" x14ac:dyDescent="0.25">
      <c r="A79" s="183" t="s">
        <v>791</v>
      </c>
      <c r="B79" s="194" t="s">
        <v>162</v>
      </c>
      <c r="C79" s="183" t="s">
        <v>185</v>
      </c>
      <c r="D79" s="183" t="s">
        <v>250</v>
      </c>
      <c r="E79" s="183" t="s">
        <v>792</v>
      </c>
      <c r="F79" s="183" t="s">
        <v>185</v>
      </c>
      <c r="G79" s="183" t="s">
        <v>793</v>
      </c>
      <c r="H79" s="184">
        <v>6670000</v>
      </c>
      <c r="I79" s="185">
        <v>27.926282382467818</v>
      </c>
      <c r="J79" s="186">
        <v>23.200844894619976</v>
      </c>
      <c r="K79" s="185">
        <v>18.735311623738117</v>
      </c>
      <c r="L79" s="183" t="s">
        <v>122</v>
      </c>
      <c r="M79" s="183" t="s">
        <v>191</v>
      </c>
      <c r="N79" s="187" t="s">
        <v>1308</v>
      </c>
      <c r="O79" s="90">
        <v>0.72000956082279244</v>
      </c>
      <c r="P79" s="188" t="s">
        <v>39</v>
      </c>
      <c r="Q79" s="90">
        <v>66.650000000000006</v>
      </c>
      <c r="R79" s="189" t="s">
        <v>40</v>
      </c>
      <c r="S79" s="190">
        <v>7.5</v>
      </c>
      <c r="T79" s="191">
        <v>20</v>
      </c>
      <c r="U79" s="192">
        <v>25</v>
      </c>
      <c r="V79" s="191">
        <v>25</v>
      </c>
      <c r="W79" s="193">
        <v>11.625</v>
      </c>
      <c r="X79" s="109">
        <v>34.825844894619976</v>
      </c>
      <c r="Y79" s="185"/>
      <c r="Z79" s="185"/>
      <c r="AA79" s="18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8"/>
  <sheetViews>
    <sheetView topLeftCell="A34" workbookViewId="0">
      <selection activeCell="G4" sqref="G4"/>
    </sheetView>
  </sheetViews>
  <sheetFormatPr defaultRowHeight="15" x14ac:dyDescent="0.25"/>
  <cols>
    <col min="1" max="1" width="10.85546875" style="212" customWidth="1"/>
    <col min="2" max="2" width="22.140625" style="212" customWidth="1"/>
    <col min="3" max="3" width="12.85546875" style="212" customWidth="1"/>
    <col min="4" max="4" width="14.7109375" style="212" customWidth="1"/>
    <col min="5" max="5" width="13.5703125" style="212" customWidth="1"/>
    <col min="6" max="6" width="13.28515625" style="212" customWidth="1"/>
    <col min="7" max="7" width="32" style="211" customWidth="1"/>
    <col min="8" max="8" width="17.7109375" customWidth="1"/>
    <col min="9" max="9" width="16.85546875" customWidth="1"/>
    <col min="10" max="10" width="15.42578125" customWidth="1"/>
    <col min="11" max="11" width="15.5703125" customWidth="1"/>
    <col min="12" max="12" width="13.28515625" customWidth="1"/>
    <col min="13" max="13" width="12.42578125" customWidth="1"/>
    <col min="14" max="14" width="15.7109375" style="212" customWidth="1"/>
  </cols>
  <sheetData>
    <row r="1" spans="1:27" x14ac:dyDescent="0.25">
      <c r="A1" s="211"/>
      <c r="B1" s="95" t="s">
        <v>0</v>
      </c>
      <c r="H1" s="3"/>
      <c r="I1" s="3"/>
      <c r="J1" s="3"/>
      <c r="K1" s="3"/>
      <c r="L1" s="3"/>
      <c r="M1" s="3"/>
      <c r="O1" s="3"/>
      <c r="P1" s="3"/>
      <c r="Q1" s="3"/>
      <c r="R1" s="3"/>
      <c r="S1" s="3"/>
      <c r="T1" s="3"/>
      <c r="U1" s="3"/>
      <c r="V1" s="3"/>
      <c r="W1" s="3"/>
      <c r="X1" s="3"/>
      <c r="Y1" s="3"/>
      <c r="Z1" s="3"/>
      <c r="AA1" s="3"/>
    </row>
    <row r="2" spans="1:27" ht="31.5" x14ac:dyDescent="0.25">
      <c r="C2" s="213" t="s">
        <v>1</v>
      </c>
      <c r="H2" s="3"/>
      <c r="I2" s="3"/>
      <c r="J2" s="3"/>
      <c r="K2" s="3"/>
      <c r="L2" s="3"/>
      <c r="M2" s="3"/>
      <c r="O2" s="199" t="s">
        <v>2</v>
      </c>
      <c r="P2" s="203"/>
      <c r="Q2" s="203"/>
      <c r="R2" s="203"/>
      <c r="S2" s="204" t="s">
        <v>3</v>
      </c>
      <c r="T2" s="205"/>
      <c r="U2" s="205"/>
      <c r="V2" s="205"/>
      <c r="W2" s="205"/>
      <c r="X2" s="3"/>
      <c r="Y2" s="3"/>
      <c r="Z2" s="3"/>
      <c r="AA2" s="3"/>
    </row>
    <row r="3" spans="1:27" x14ac:dyDescent="0.25">
      <c r="H3" s="1"/>
      <c r="I3" s="1"/>
      <c r="J3" s="1"/>
      <c r="K3" s="1"/>
      <c r="L3" s="1"/>
      <c r="M3" s="1"/>
      <c r="O3" s="1"/>
      <c r="P3" s="1"/>
      <c r="Q3" s="1"/>
      <c r="R3" s="1"/>
      <c r="S3" s="1"/>
      <c r="T3" s="1"/>
      <c r="U3" s="1"/>
      <c r="V3" s="1"/>
      <c r="W3" s="1"/>
      <c r="X3" s="1"/>
      <c r="Y3" s="1"/>
      <c r="Z3" s="1"/>
      <c r="AA3" s="1"/>
    </row>
    <row r="4" spans="1:27" ht="243.75" x14ac:dyDescent="0.25">
      <c r="A4" s="208" t="s">
        <v>4</v>
      </c>
      <c r="B4" s="208" t="s">
        <v>5</v>
      </c>
      <c r="C4" s="208" t="s">
        <v>6</v>
      </c>
      <c r="D4" s="208" t="s">
        <v>7</v>
      </c>
      <c r="E4" s="208" t="s">
        <v>8</v>
      </c>
      <c r="F4" s="208" t="s">
        <v>9</v>
      </c>
      <c r="G4" s="207" t="s">
        <v>10</v>
      </c>
      <c r="H4" s="209" t="s">
        <v>11</v>
      </c>
      <c r="I4" s="209" t="s">
        <v>12</v>
      </c>
      <c r="J4" s="209" t="s">
        <v>13</v>
      </c>
      <c r="K4" s="209" t="s">
        <v>14</v>
      </c>
      <c r="L4" s="208" t="s">
        <v>15</v>
      </c>
      <c r="M4" s="210" t="s">
        <v>16</v>
      </c>
      <c r="N4" s="208" t="s">
        <v>17</v>
      </c>
      <c r="O4" s="4" t="s">
        <v>18</v>
      </c>
      <c r="P4" s="4" t="s">
        <v>19</v>
      </c>
      <c r="Q4" s="4" t="s">
        <v>20</v>
      </c>
      <c r="R4" s="4" t="s">
        <v>21</v>
      </c>
      <c r="S4" s="5" t="s">
        <v>22</v>
      </c>
      <c r="T4" s="5" t="s">
        <v>23</v>
      </c>
      <c r="U4" s="5" t="s">
        <v>24</v>
      </c>
      <c r="V4" s="5" t="s">
        <v>25</v>
      </c>
      <c r="W4" s="6" t="s">
        <v>26</v>
      </c>
      <c r="X4" s="7" t="s">
        <v>27</v>
      </c>
      <c r="Y4" s="8" t="s">
        <v>28</v>
      </c>
      <c r="Z4" s="9" t="s">
        <v>29</v>
      </c>
      <c r="AA4" s="8" t="s">
        <v>30</v>
      </c>
    </row>
    <row r="5" spans="1:27" ht="120" x14ac:dyDescent="0.25">
      <c r="A5" s="21" t="s">
        <v>31</v>
      </c>
      <c r="B5" s="21" t="s">
        <v>32</v>
      </c>
      <c r="C5" s="21">
        <v>7</v>
      </c>
      <c r="D5" s="21" t="s">
        <v>33</v>
      </c>
      <c r="E5" s="21" t="s">
        <v>34</v>
      </c>
      <c r="F5" s="21" t="s">
        <v>35</v>
      </c>
      <c r="G5" s="100" t="s">
        <v>36</v>
      </c>
      <c r="H5" s="216">
        <v>476940</v>
      </c>
      <c r="I5" s="216">
        <v>47694</v>
      </c>
      <c r="J5" s="216">
        <v>47694</v>
      </c>
      <c r="K5" s="216">
        <v>381552</v>
      </c>
      <c r="L5" s="21">
        <v>0</v>
      </c>
      <c r="M5" s="22">
        <v>8.09</v>
      </c>
      <c r="N5" s="21" t="s">
        <v>37</v>
      </c>
      <c r="O5" s="23">
        <v>39.94</v>
      </c>
      <c r="P5" s="10" t="s">
        <v>38</v>
      </c>
      <c r="Q5" s="23" t="s">
        <v>39</v>
      </c>
      <c r="R5" s="10" t="s">
        <v>40</v>
      </c>
      <c r="S5" s="11">
        <v>35</v>
      </c>
      <c r="T5" s="12">
        <v>0</v>
      </c>
      <c r="U5" s="13">
        <v>30</v>
      </c>
      <c r="V5" s="12">
        <v>25</v>
      </c>
      <c r="W5" s="14">
        <v>22.5</v>
      </c>
      <c r="X5" s="15">
        <v>30.59</v>
      </c>
      <c r="Y5" s="16"/>
      <c r="Z5" s="17"/>
      <c r="AA5" s="18"/>
    </row>
    <row r="6" spans="1:27" ht="105" x14ac:dyDescent="0.25">
      <c r="A6" s="21" t="s">
        <v>41</v>
      </c>
      <c r="B6" s="21" t="s">
        <v>42</v>
      </c>
      <c r="C6" s="21">
        <v>7</v>
      </c>
      <c r="D6" s="21" t="s">
        <v>33</v>
      </c>
      <c r="E6" s="21" t="s">
        <v>34</v>
      </c>
      <c r="F6" s="21" t="s">
        <v>35</v>
      </c>
      <c r="G6" s="100" t="s">
        <v>43</v>
      </c>
      <c r="H6" s="216">
        <v>476940</v>
      </c>
      <c r="I6" s="216">
        <v>47694</v>
      </c>
      <c r="J6" s="216">
        <v>47694</v>
      </c>
      <c r="K6" s="216">
        <v>381552</v>
      </c>
      <c r="L6" s="21">
        <v>0</v>
      </c>
      <c r="M6" s="22">
        <v>8.14</v>
      </c>
      <c r="N6" s="21" t="s">
        <v>37</v>
      </c>
      <c r="O6" s="23">
        <v>39.94</v>
      </c>
      <c r="P6" s="10" t="s">
        <v>38</v>
      </c>
      <c r="Q6" s="23" t="s">
        <v>39</v>
      </c>
      <c r="R6" s="10" t="s">
        <v>40</v>
      </c>
      <c r="S6" s="11">
        <v>35</v>
      </c>
      <c r="T6" s="12">
        <v>0</v>
      </c>
      <c r="U6" s="13">
        <v>30</v>
      </c>
      <c r="V6" s="12">
        <v>25</v>
      </c>
      <c r="W6" s="14">
        <v>22.5</v>
      </c>
      <c r="X6" s="15">
        <v>30.64</v>
      </c>
      <c r="Y6" s="16"/>
      <c r="Z6" s="17"/>
      <c r="AA6" s="18"/>
    </row>
    <row r="7" spans="1:27" ht="75" x14ac:dyDescent="0.25">
      <c r="A7" s="21" t="s">
        <v>44</v>
      </c>
      <c r="B7" s="21" t="s">
        <v>45</v>
      </c>
      <c r="C7" s="21">
        <v>7</v>
      </c>
      <c r="D7" s="21" t="s">
        <v>33</v>
      </c>
      <c r="E7" s="21" t="s">
        <v>34</v>
      </c>
      <c r="F7" s="21" t="s">
        <v>35</v>
      </c>
      <c r="G7" s="100" t="s">
        <v>46</v>
      </c>
      <c r="H7" s="216">
        <v>476940</v>
      </c>
      <c r="I7" s="216">
        <v>47694</v>
      </c>
      <c r="J7" s="216">
        <v>47694</v>
      </c>
      <c r="K7" s="216">
        <v>381552</v>
      </c>
      <c r="L7" s="21">
        <v>0</v>
      </c>
      <c r="M7" s="22">
        <v>8.15</v>
      </c>
      <c r="N7" s="21" t="s">
        <v>37</v>
      </c>
      <c r="O7" s="23">
        <v>39.94</v>
      </c>
      <c r="P7" s="10" t="s">
        <v>38</v>
      </c>
      <c r="Q7" s="23" t="s">
        <v>39</v>
      </c>
      <c r="R7" s="10" t="s">
        <v>40</v>
      </c>
      <c r="S7" s="11">
        <v>35</v>
      </c>
      <c r="T7" s="12">
        <v>0</v>
      </c>
      <c r="U7" s="13">
        <v>30</v>
      </c>
      <c r="V7" s="12">
        <v>25</v>
      </c>
      <c r="W7" s="14">
        <v>22.5</v>
      </c>
      <c r="X7" s="15">
        <v>30.65</v>
      </c>
      <c r="Y7" s="16"/>
      <c r="Z7" s="17"/>
      <c r="AA7" s="18"/>
    </row>
    <row r="8" spans="1:27" ht="105" x14ac:dyDescent="0.25">
      <c r="A8" s="21" t="s">
        <v>47</v>
      </c>
      <c r="B8" s="21" t="s">
        <v>48</v>
      </c>
      <c r="C8" s="21">
        <v>7</v>
      </c>
      <c r="D8" s="21" t="s">
        <v>33</v>
      </c>
      <c r="E8" s="21" t="s">
        <v>34</v>
      </c>
      <c r="F8" s="21" t="s">
        <v>35</v>
      </c>
      <c r="G8" s="100" t="s">
        <v>49</v>
      </c>
      <c r="H8" s="216">
        <v>732000</v>
      </c>
      <c r="I8" s="216">
        <v>73200</v>
      </c>
      <c r="J8" s="216">
        <v>73200</v>
      </c>
      <c r="K8" s="216">
        <v>585600</v>
      </c>
      <c r="L8" s="21">
        <v>0</v>
      </c>
      <c r="M8" s="22">
        <v>8.2200000000000006</v>
      </c>
      <c r="N8" s="21" t="s">
        <v>37</v>
      </c>
      <c r="O8" s="23">
        <v>39.94</v>
      </c>
      <c r="P8" s="10" t="s">
        <v>38</v>
      </c>
      <c r="Q8" s="23" t="s">
        <v>39</v>
      </c>
      <c r="R8" s="10" t="s">
        <v>40</v>
      </c>
      <c r="S8" s="11">
        <v>35</v>
      </c>
      <c r="T8" s="12">
        <v>0</v>
      </c>
      <c r="U8" s="13">
        <v>30</v>
      </c>
      <c r="V8" s="12">
        <v>25</v>
      </c>
      <c r="W8" s="14">
        <v>22.5</v>
      </c>
      <c r="X8" s="15">
        <v>30.72</v>
      </c>
      <c r="Y8" s="16"/>
      <c r="Z8" s="17"/>
      <c r="AA8" s="18"/>
    </row>
    <row r="9" spans="1:27" ht="75" x14ac:dyDescent="0.25">
      <c r="A9" s="21" t="s">
        <v>50</v>
      </c>
      <c r="B9" s="21" t="s">
        <v>51</v>
      </c>
      <c r="C9" s="21">
        <v>7</v>
      </c>
      <c r="D9" s="21" t="s">
        <v>52</v>
      </c>
      <c r="E9" s="21" t="s">
        <v>53</v>
      </c>
      <c r="F9" s="21" t="s">
        <v>35</v>
      </c>
      <c r="G9" s="100" t="s">
        <v>54</v>
      </c>
      <c r="H9" s="216">
        <v>80000</v>
      </c>
      <c r="I9" s="216">
        <v>8000</v>
      </c>
      <c r="J9" s="216">
        <v>8000</v>
      </c>
      <c r="K9" s="216">
        <v>64000</v>
      </c>
      <c r="L9" s="21">
        <v>0</v>
      </c>
      <c r="M9" s="22">
        <v>37.03</v>
      </c>
      <c r="N9" s="21" t="s">
        <v>37</v>
      </c>
      <c r="O9" s="23"/>
      <c r="P9" s="10" t="s">
        <v>38</v>
      </c>
      <c r="Q9" s="23" t="s">
        <v>38</v>
      </c>
      <c r="R9" s="10" t="s">
        <v>40</v>
      </c>
      <c r="S9" s="11">
        <v>0</v>
      </c>
      <c r="T9" s="12">
        <v>0</v>
      </c>
      <c r="U9" s="13">
        <v>30</v>
      </c>
      <c r="V9" s="12">
        <v>25</v>
      </c>
      <c r="W9" s="14">
        <v>13.75</v>
      </c>
      <c r="X9" s="15">
        <v>50.78</v>
      </c>
      <c r="Y9" s="16"/>
      <c r="Z9" s="17"/>
      <c r="AA9" s="18"/>
    </row>
    <row r="10" spans="1:27" ht="315" x14ac:dyDescent="0.25">
      <c r="A10" s="21" t="s">
        <v>55</v>
      </c>
      <c r="B10" s="21" t="s">
        <v>56</v>
      </c>
      <c r="C10" s="21">
        <v>7</v>
      </c>
      <c r="D10" s="21" t="s">
        <v>33</v>
      </c>
      <c r="E10" s="21" t="s">
        <v>34</v>
      </c>
      <c r="F10" s="21" t="s">
        <v>35</v>
      </c>
      <c r="G10" s="100" t="s">
        <v>57</v>
      </c>
      <c r="H10" s="216">
        <v>795962</v>
      </c>
      <c r="I10" s="216">
        <v>79596</v>
      </c>
      <c r="J10" s="216">
        <v>79596</v>
      </c>
      <c r="K10" s="216">
        <v>636770</v>
      </c>
      <c r="L10" s="21">
        <v>0</v>
      </c>
      <c r="M10" s="22">
        <v>14.51</v>
      </c>
      <c r="N10" s="21" t="s">
        <v>37</v>
      </c>
      <c r="O10" s="23">
        <v>39.94</v>
      </c>
      <c r="P10" s="10" t="s">
        <v>38</v>
      </c>
      <c r="Q10" s="23" t="s">
        <v>39</v>
      </c>
      <c r="R10" s="10" t="s">
        <v>40</v>
      </c>
      <c r="S10" s="11">
        <v>35</v>
      </c>
      <c r="T10" s="12">
        <v>0</v>
      </c>
      <c r="U10" s="13">
        <v>30</v>
      </c>
      <c r="V10" s="12">
        <v>25</v>
      </c>
      <c r="W10" s="14">
        <v>22.5</v>
      </c>
      <c r="X10" s="15">
        <v>37.01</v>
      </c>
      <c r="Y10" s="16"/>
      <c r="Z10" s="17"/>
      <c r="AA10" s="18"/>
    </row>
    <row r="11" spans="1:27" ht="210" x14ac:dyDescent="0.25">
      <c r="A11" s="21" t="s">
        <v>58</v>
      </c>
      <c r="B11" s="21" t="s">
        <v>59</v>
      </c>
      <c r="C11" s="21">
        <v>7</v>
      </c>
      <c r="D11" s="21" t="s">
        <v>33</v>
      </c>
      <c r="E11" s="21" t="s">
        <v>34</v>
      </c>
      <c r="F11" s="21" t="s">
        <v>35</v>
      </c>
      <c r="G11" s="100" t="s">
        <v>60</v>
      </c>
      <c r="H11" s="216">
        <v>795962</v>
      </c>
      <c r="I11" s="216">
        <v>79596</v>
      </c>
      <c r="J11" s="216">
        <v>79596</v>
      </c>
      <c r="K11" s="216">
        <v>636770</v>
      </c>
      <c r="L11" s="21">
        <v>0</v>
      </c>
      <c r="M11" s="22">
        <v>14.36</v>
      </c>
      <c r="N11" s="21" t="s">
        <v>37</v>
      </c>
      <c r="O11" s="23">
        <v>39.94</v>
      </c>
      <c r="P11" s="10" t="s">
        <v>38</v>
      </c>
      <c r="Q11" s="23" t="s">
        <v>39</v>
      </c>
      <c r="R11" s="10" t="s">
        <v>40</v>
      </c>
      <c r="S11" s="11">
        <v>35</v>
      </c>
      <c r="T11" s="12">
        <v>0</v>
      </c>
      <c r="U11" s="13">
        <v>30</v>
      </c>
      <c r="V11" s="12">
        <v>25</v>
      </c>
      <c r="W11" s="14">
        <v>22.5</v>
      </c>
      <c r="X11" s="15">
        <v>36.86</v>
      </c>
      <c r="Y11" s="16"/>
      <c r="Z11" s="17"/>
      <c r="AA11" s="18"/>
    </row>
    <row r="12" spans="1:27" ht="210" x14ac:dyDescent="0.25">
      <c r="A12" s="21" t="s">
        <v>61</v>
      </c>
      <c r="B12" s="21" t="s">
        <v>62</v>
      </c>
      <c r="C12" s="21">
        <v>7</v>
      </c>
      <c r="D12" s="21" t="s">
        <v>33</v>
      </c>
      <c r="E12" s="21" t="s">
        <v>34</v>
      </c>
      <c r="F12" s="21" t="s">
        <v>35</v>
      </c>
      <c r="G12" s="100" t="s">
        <v>63</v>
      </c>
      <c r="H12" s="216">
        <v>795962</v>
      </c>
      <c r="I12" s="216">
        <v>79596</v>
      </c>
      <c r="J12" s="216">
        <v>79596</v>
      </c>
      <c r="K12" s="216">
        <v>636770</v>
      </c>
      <c r="L12" s="21">
        <v>0</v>
      </c>
      <c r="M12" s="22">
        <v>12.73</v>
      </c>
      <c r="N12" s="21" t="s">
        <v>37</v>
      </c>
      <c r="O12" s="23">
        <v>39.94</v>
      </c>
      <c r="P12" s="10" t="s">
        <v>38</v>
      </c>
      <c r="Q12" s="23" t="s">
        <v>39</v>
      </c>
      <c r="R12" s="10" t="s">
        <v>40</v>
      </c>
      <c r="S12" s="11">
        <v>35</v>
      </c>
      <c r="T12" s="12">
        <v>0</v>
      </c>
      <c r="U12" s="13">
        <v>30</v>
      </c>
      <c r="V12" s="12">
        <v>25</v>
      </c>
      <c r="W12" s="14">
        <v>22.5</v>
      </c>
      <c r="X12" s="15">
        <v>35.230000000000004</v>
      </c>
      <c r="Y12" s="16"/>
      <c r="Z12" s="17"/>
      <c r="AA12" s="18"/>
    </row>
    <row r="13" spans="1:27" ht="210" x14ac:dyDescent="0.25">
      <c r="A13" s="21" t="s">
        <v>64</v>
      </c>
      <c r="B13" s="21" t="s">
        <v>65</v>
      </c>
      <c r="C13" s="21">
        <v>7</v>
      </c>
      <c r="D13" s="21" t="s">
        <v>33</v>
      </c>
      <c r="E13" s="21" t="s">
        <v>34</v>
      </c>
      <c r="F13" s="21" t="s">
        <v>35</v>
      </c>
      <c r="G13" s="100" t="s">
        <v>66</v>
      </c>
      <c r="H13" s="216">
        <v>795962</v>
      </c>
      <c r="I13" s="216">
        <v>79596</v>
      </c>
      <c r="J13" s="216">
        <v>79596</v>
      </c>
      <c r="K13" s="216">
        <v>636770</v>
      </c>
      <c r="L13" s="21">
        <v>0</v>
      </c>
      <c r="M13" s="22">
        <v>12.73</v>
      </c>
      <c r="N13" s="21" t="s">
        <v>37</v>
      </c>
      <c r="O13" s="23">
        <v>39.94</v>
      </c>
      <c r="P13" s="10" t="s">
        <v>38</v>
      </c>
      <c r="Q13" s="23" t="s">
        <v>39</v>
      </c>
      <c r="R13" s="10" t="s">
        <v>40</v>
      </c>
      <c r="S13" s="11">
        <v>35</v>
      </c>
      <c r="T13" s="12">
        <v>0</v>
      </c>
      <c r="U13" s="13">
        <v>30</v>
      </c>
      <c r="V13" s="12">
        <v>25</v>
      </c>
      <c r="W13" s="14">
        <v>22.5</v>
      </c>
      <c r="X13" s="15">
        <v>35.230000000000004</v>
      </c>
      <c r="Y13" s="16"/>
      <c r="Z13" s="17"/>
      <c r="AA13" s="18"/>
    </row>
    <row r="14" spans="1:27" ht="75" x14ac:dyDescent="0.25">
      <c r="A14" s="21" t="s">
        <v>67</v>
      </c>
      <c r="B14" s="21" t="s">
        <v>68</v>
      </c>
      <c r="C14" s="21">
        <v>7</v>
      </c>
      <c r="D14" s="21" t="s">
        <v>33</v>
      </c>
      <c r="E14" s="21" t="s">
        <v>34</v>
      </c>
      <c r="F14" s="21" t="s">
        <v>35</v>
      </c>
      <c r="G14" s="100" t="s">
        <v>69</v>
      </c>
      <c r="H14" s="216">
        <v>496627</v>
      </c>
      <c r="I14" s="216">
        <v>49663</v>
      </c>
      <c r="J14" s="216">
        <v>49663</v>
      </c>
      <c r="K14" s="216">
        <v>397301</v>
      </c>
      <c r="L14" s="21">
        <v>0</v>
      </c>
      <c r="M14" s="22">
        <v>8.9700000000000006</v>
      </c>
      <c r="N14" s="21" t="s">
        <v>37</v>
      </c>
      <c r="O14" s="23">
        <v>39.94</v>
      </c>
      <c r="P14" s="10" t="s">
        <v>38</v>
      </c>
      <c r="Q14" s="23" t="s">
        <v>39</v>
      </c>
      <c r="R14" s="10" t="s">
        <v>40</v>
      </c>
      <c r="S14" s="11">
        <v>35</v>
      </c>
      <c r="T14" s="12">
        <v>0</v>
      </c>
      <c r="U14" s="13">
        <v>30</v>
      </c>
      <c r="V14" s="12">
        <v>25</v>
      </c>
      <c r="W14" s="14">
        <v>22.5</v>
      </c>
      <c r="X14" s="15">
        <v>31.47</v>
      </c>
      <c r="Y14" s="16"/>
      <c r="Z14" s="17"/>
      <c r="AA14" s="18"/>
    </row>
    <row r="15" spans="1:27" ht="75" x14ac:dyDescent="0.25">
      <c r="A15" s="21" t="s">
        <v>70</v>
      </c>
      <c r="B15" s="21" t="s">
        <v>71</v>
      </c>
      <c r="C15" s="21">
        <v>7</v>
      </c>
      <c r="D15" s="21" t="s">
        <v>33</v>
      </c>
      <c r="E15" s="21" t="s">
        <v>34</v>
      </c>
      <c r="F15" s="21" t="s">
        <v>35</v>
      </c>
      <c r="G15" s="100" t="s">
        <v>72</v>
      </c>
      <c r="H15" s="216">
        <v>73650</v>
      </c>
      <c r="I15" s="216">
        <v>6989</v>
      </c>
      <c r="J15" s="216">
        <v>7741</v>
      </c>
      <c r="K15" s="216">
        <v>58920</v>
      </c>
      <c r="L15" s="21">
        <v>0</v>
      </c>
      <c r="M15" s="22">
        <v>4.75</v>
      </c>
      <c r="N15" s="21" t="s">
        <v>37</v>
      </c>
      <c r="O15" s="23">
        <v>4.3899999999999997</v>
      </c>
      <c r="P15" s="10" t="s">
        <v>38</v>
      </c>
      <c r="Q15" s="23" t="s">
        <v>39</v>
      </c>
      <c r="R15" s="10" t="s">
        <v>40</v>
      </c>
      <c r="S15" s="11">
        <v>0</v>
      </c>
      <c r="T15" s="12">
        <v>0</v>
      </c>
      <c r="U15" s="13">
        <v>30</v>
      </c>
      <c r="V15" s="12">
        <v>25</v>
      </c>
      <c r="W15" s="14">
        <v>13.75</v>
      </c>
      <c r="X15" s="15">
        <v>18.5</v>
      </c>
      <c r="Y15" s="16"/>
      <c r="Z15" s="17"/>
      <c r="AA15" s="18"/>
    </row>
    <row r="16" spans="1:27" ht="75" x14ac:dyDescent="0.25">
      <c r="A16" s="21" t="s">
        <v>73</v>
      </c>
      <c r="B16" s="21" t="s">
        <v>74</v>
      </c>
      <c r="C16" s="21">
        <v>7</v>
      </c>
      <c r="D16" s="21" t="s">
        <v>33</v>
      </c>
      <c r="E16" s="21" t="s">
        <v>75</v>
      </c>
      <c r="F16" s="21" t="s">
        <v>35</v>
      </c>
      <c r="G16" s="100" t="s">
        <v>76</v>
      </c>
      <c r="H16" s="216">
        <v>75860</v>
      </c>
      <c r="I16" s="216">
        <v>7210</v>
      </c>
      <c r="J16" s="216">
        <v>7962</v>
      </c>
      <c r="K16" s="216">
        <v>60688</v>
      </c>
      <c r="L16" s="21">
        <v>0</v>
      </c>
      <c r="M16" s="22">
        <v>3.97</v>
      </c>
      <c r="N16" s="21" t="s">
        <v>37</v>
      </c>
      <c r="O16" s="23">
        <v>4.3899999999999997</v>
      </c>
      <c r="P16" s="10" t="s">
        <v>38</v>
      </c>
      <c r="Q16" s="23" t="s">
        <v>39</v>
      </c>
      <c r="R16" s="10" t="s">
        <v>40</v>
      </c>
      <c r="S16" s="11">
        <v>0</v>
      </c>
      <c r="T16" s="12">
        <v>0</v>
      </c>
      <c r="U16" s="13">
        <v>30</v>
      </c>
      <c r="V16" s="12">
        <v>25</v>
      </c>
      <c r="W16" s="14">
        <v>13.75</v>
      </c>
      <c r="X16" s="15">
        <v>17.72</v>
      </c>
      <c r="Y16" s="16"/>
      <c r="Z16" s="17"/>
      <c r="AA16" s="18"/>
    </row>
    <row r="17" spans="1:27" ht="75" x14ac:dyDescent="0.25">
      <c r="A17" s="21" t="s">
        <v>77</v>
      </c>
      <c r="B17" s="21" t="s">
        <v>78</v>
      </c>
      <c r="C17" s="21">
        <v>7</v>
      </c>
      <c r="D17" s="21" t="s">
        <v>33</v>
      </c>
      <c r="E17" s="21" t="s">
        <v>75</v>
      </c>
      <c r="F17" s="21" t="s">
        <v>35</v>
      </c>
      <c r="G17" s="100" t="s">
        <v>79</v>
      </c>
      <c r="H17" s="216">
        <v>73650</v>
      </c>
      <c r="I17" s="216">
        <v>6989</v>
      </c>
      <c r="J17" s="216">
        <v>7741</v>
      </c>
      <c r="K17" s="216">
        <v>58920</v>
      </c>
      <c r="L17" s="21">
        <v>0</v>
      </c>
      <c r="M17" s="22">
        <v>4.24</v>
      </c>
      <c r="N17" s="21" t="s">
        <v>37</v>
      </c>
      <c r="O17" s="23">
        <v>4.3899999999999997</v>
      </c>
      <c r="P17" s="10" t="s">
        <v>38</v>
      </c>
      <c r="Q17" s="23" t="s">
        <v>39</v>
      </c>
      <c r="R17" s="10" t="s">
        <v>40</v>
      </c>
      <c r="S17" s="11">
        <v>0</v>
      </c>
      <c r="T17" s="12">
        <v>0</v>
      </c>
      <c r="U17" s="13">
        <v>30</v>
      </c>
      <c r="V17" s="12">
        <v>25</v>
      </c>
      <c r="W17" s="14">
        <v>13.75</v>
      </c>
      <c r="X17" s="15">
        <v>17.990000000000002</v>
      </c>
      <c r="Y17" s="16"/>
      <c r="Z17" s="17"/>
      <c r="AA17" s="18"/>
    </row>
    <row r="18" spans="1:27" ht="105" x14ac:dyDescent="0.25">
      <c r="A18" s="21" t="s">
        <v>80</v>
      </c>
      <c r="B18" s="21" t="s">
        <v>81</v>
      </c>
      <c r="C18" s="21">
        <v>7</v>
      </c>
      <c r="D18" s="21" t="s">
        <v>52</v>
      </c>
      <c r="E18" s="21" t="s">
        <v>53</v>
      </c>
      <c r="F18" s="21" t="s">
        <v>82</v>
      </c>
      <c r="G18" s="100" t="s">
        <v>83</v>
      </c>
      <c r="H18" s="216">
        <v>43700</v>
      </c>
      <c r="I18" s="216">
        <v>2185</v>
      </c>
      <c r="J18" s="216">
        <v>6555</v>
      </c>
      <c r="K18" s="216">
        <v>34960</v>
      </c>
      <c r="L18" s="21">
        <v>19.95</v>
      </c>
      <c r="M18" s="22">
        <v>15.21</v>
      </c>
      <c r="N18" s="21" t="s">
        <v>37</v>
      </c>
      <c r="O18" s="23"/>
      <c r="P18" s="10" t="s">
        <v>38</v>
      </c>
      <c r="Q18" s="23" t="s">
        <v>38</v>
      </c>
      <c r="R18" s="10" t="s">
        <v>40</v>
      </c>
      <c r="S18" s="11">
        <v>0</v>
      </c>
      <c r="T18" s="12">
        <v>0</v>
      </c>
      <c r="U18" s="13">
        <v>30</v>
      </c>
      <c r="V18" s="12">
        <v>25</v>
      </c>
      <c r="W18" s="14">
        <v>13.75</v>
      </c>
      <c r="X18" s="15">
        <v>28.96</v>
      </c>
      <c r="Y18" s="16"/>
      <c r="Z18" s="17"/>
      <c r="AA18" s="18"/>
    </row>
    <row r="19" spans="1:27" ht="60" x14ac:dyDescent="0.25">
      <c r="A19" s="21" t="s">
        <v>84</v>
      </c>
      <c r="B19" s="21" t="s">
        <v>85</v>
      </c>
      <c r="C19" s="21">
        <v>7</v>
      </c>
      <c r="D19" s="21" t="s">
        <v>86</v>
      </c>
      <c r="E19" s="21" t="s">
        <v>87</v>
      </c>
      <c r="F19" s="21" t="s">
        <v>82</v>
      </c>
      <c r="G19" s="100" t="s">
        <v>88</v>
      </c>
      <c r="H19" s="216">
        <v>1820631000</v>
      </c>
      <c r="I19" s="216">
        <v>455157750</v>
      </c>
      <c r="J19" s="216">
        <v>455157750</v>
      </c>
      <c r="K19" s="216">
        <v>910315500</v>
      </c>
      <c r="L19" s="21">
        <v>26.84</v>
      </c>
      <c r="M19" s="22">
        <v>18.86</v>
      </c>
      <c r="N19" s="21" t="s">
        <v>37</v>
      </c>
      <c r="O19" s="23"/>
      <c r="P19" s="10" t="s">
        <v>38</v>
      </c>
      <c r="Q19" s="23" t="s">
        <v>38</v>
      </c>
      <c r="R19" s="10" t="s">
        <v>40</v>
      </c>
      <c r="S19" s="11">
        <v>0</v>
      </c>
      <c r="T19" s="12">
        <v>0</v>
      </c>
      <c r="U19" s="13">
        <v>30</v>
      </c>
      <c r="V19" s="12">
        <v>25</v>
      </c>
      <c r="W19" s="14">
        <v>13.75</v>
      </c>
      <c r="X19" s="15">
        <v>32.61</v>
      </c>
      <c r="Y19" s="16"/>
      <c r="Z19" s="17"/>
      <c r="AA19" s="18"/>
    </row>
    <row r="20" spans="1:27" ht="60" x14ac:dyDescent="0.25">
      <c r="A20" s="21" t="s">
        <v>89</v>
      </c>
      <c r="B20" s="21" t="s">
        <v>90</v>
      </c>
      <c r="C20" s="21">
        <v>7</v>
      </c>
      <c r="D20" s="21" t="s">
        <v>52</v>
      </c>
      <c r="E20" s="21" t="s">
        <v>53</v>
      </c>
      <c r="F20" s="21" t="s">
        <v>35</v>
      </c>
      <c r="G20" s="100" t="s">
        <v>91</v>
      </c>
      <c r="H20" s="216">
        <v>11000</v>
      </c>
      <c r="I20" s="216">
        <v>1100</v>
      </c>
      <c r="J20" s="216">
        <v>1100</v>
      </c>
      <c r="K20" s="216">
        <v>8800</v>
      </c>
      <c r="L20" s="21">
        <v>0</v>
      </c>
      <c r="M20" s="22">
        <v>34.75</v>
      </c>
      <c r="N20" s="21" t="s">
        <v>37</v>
      </c>
      <c r="O20" s="23"/>
      <c r="P20" s="10" t="s">
        <v>38</v>
      </c>
      <c r="Q20" s="23" t="s">
        <v>38</v>
      </c>
      <c r="R20" s="10" t="s">
        <v>40</v>
      </c>
      <c r="S20" s="11">
        <v>0</v>
      </c>
      <c r="T20" s="12">
        <v>0</v>
      </c>
      <c r="U20" s="13">
        <v>30</v>
      </c>
      <c r="V20" s="12">
        <v>25</v>
      </c>
      <c r="W20" s="14">
        <v>13.75</v>
      </c>
      <c r="X20" s="15">
        <v>48.5</v>
      </c>
      <c r="Y20" s="16"/>
      <c r="Z20" s="17"/>
      <c r="AA20" s="18"/>
    </row>
    <row r="21" spans="1:27" ht="120" x14ac:dyDescent="0.25">
      <c r="A21" s="21" t="s">
        <v>92</v>
      </c>
      <c r="B21" s="21" t="s">
        <v>93</v>
      </c>
      <c r="C21" s="21">
        <v>7</v>
      </c>
      <c r="D21" s="21" t="s">
        <v>33</v>
      </c>
      <c r="E21" s="21" t="s">
        <v>34</v>
      </c>
      <c r="F21" s="21" t="s">
        <v>35</v>
      </c>
      <c r="G21" s="100" t="s">
        <v>94</v>
      </c>
      <c r="H21" s="216">
        <v>469289</v>
      </c>
      <c r="I21" s="216">
        <v>46929</v>
      </c>
      <c r="J21" s="216">
        <v>46929</v>
      </c>
      <c r="K21" s="216">
        <v>375431</v>
      </c>
      <c r="L21" s="21">
        <v>0</v>
      </c>
      <c r="M21" s="22">
        <v>8.0299999999999994</v>
      </c>
      <c r="N21" s="21" t="s">
        <v>37</v>
      </c>
      <c r="O21" s="23">
        <v>39.94</v>
      </c>
      <c r="P21" s="10" t="s">
        <v>38</v>
      </c>
      <c r="Q21" s="23" t="s">
        <v>39</v>
      </c>
      <c r="R21" s="10" t="s">
        <v>40</v>
      </c>
      <c r="S21" s="11">
        <v>35</v>
      </c>
      <c r="T21" s="12">
        <v>0</v>
      </c>
      <c r="U21" s="13">
        <v>30</v>
      </c>
      <c r="V21" s="12">
        <v>25</v>
      </c>
      <c r="W21" s="14">
        <v>22.5</v>
      </c>
      <c r="X21" s="15">
        <v>30.53</v>
      </c>
      <c r="Y21" s="16"/>
      <c r="Z21" s="17"/>
      <c r="AA21" s="18"/>
    </row>
    <row r="22" spans="1:27" ht="105" x14ac:dyDescent="0.25">
      <c r="A22" s="21" t="s">
        <v>95</v>
      </c>
      <c r="B22" s="21" t="s">
        <v>96</v>
      </c>
      <c r="C22" s="21">
        <v>7</v>
      </c>
      <c r="D22" s="21" t="s">
        <v>33</v>
      </c>
      <c r="E22" s="21" t="s">
        <v>34</v>
      </c>
      <c r="F22" s="21" t="s">
        <v>35</v>
      </c>
      <c r="G22" s="100" t="s">
        <v>97</v>
      </c>
      <c r="H22" s="216">
        <v>469289</v>
      </c>
      <c r="I22" s="216">
        <v>46929</v>
      </c>
      <c r="J22" s="216">
        <v>46929</v>
      </c>
      <c r="K22" s="216">
        <v>375431</v>
      </c>
      <c r="L22" s="21">
        <v>0</v>
      </c>
      <c r="M22" s="22">
        <v>8.06</v>
      </c>
      <c r="N22" s="21" t="s">
        <v>37</v>
      </c>
      <c r="O22" s="23">
        <v>39.94</v>
      </c>
      <c r="P22" s="10" t="s">
        <v>38</v>
      </c>
      <c r="Q22" s="23" t="s">
        <v>39</v>
      </c>
      <c r="R22" s="10" t="s">
        <v>40</v>
      </c>
      <c r="S22" s="11">
        <v>35</v>
      </c>
      <c r="T22" s="12">
        <v>0</v>
      </c>
      <c r="U22" s="13">
        <v>30</v>
      </c>
      <c r="V22" s="12">
        <v>25</v>
      </c>
      <c r="W22" s="14">
        <v>22.5</v>
      </c>
      <c r="X22" s="15">
        <v>30.560000000000002</v>
      </c>
      <c r="Y22" s="16"/>
      <c r="Z22" s="17"/>
      <c r="AA22" s="18"/>
    </row>
    <row r="23" spans="1:27" ht="105" x14ac:dyDescent="0.25">
      <c r="A23" s="21" t="s">
        <v>98</v>
      </c>
      <c r="B23" s="21" t="s">
        <v>99</v>
      </c>
      <c r="C23" s="21">
        <v>7</v>
      </c>
      <c r="D23" s="21" t="s">
        <v>33</v>
      </c>
      <c r="E23" s="21" t="s">
        <v>34</v>
      </c>
      <c r="F23" s="21" t="s">
        <v>35</v>
      </c>
      <c r="G23" s="100" t="s">
        <v>100</v>
      </c>
      <c r="H23" s="216">
        <v>732000</v>
      </c>
      <c r="I23" s="216">
        <v>73200</v>
      </c>
      <c r="J23" s="216">
        <v>73200</v>
      </c>
      <c r="K23" s="216">
        <v>585600.31999999995</v>
      </c>
      <c r="L23" s="21">
        <v>0</v>
      </c>
      <c r="M23" s="22">
        <v>8.11</v>
      </c>
      <c r="N23" s="21" t="s">
        <v>37</v>
      </c>
      <c r="O23" s="23">
        <v>39.94</v>
      </c>
      <c r="P23" s="10" t="s">
        <v>38</v>
      </c>
      <c r="Q23" s="23" t="s">
        <v>39</v>
      </c>
      <c r="R23" s="10" t="s">
        <v>40</v>
      </c>
      <c r="S23" s="11">
        <v>35</v>
      </c>
      <c r="T23" s="12">
        <v>0</v>
      </c>
      <c r="U23" s="13">
        <v>30</v>
      </c>
      <c r="V23" s="12">
        <v>25</v>
      </c>
      <c r="W23" s="14">
        <v>22.5</v>
      </c>
      <c r="X23" s="15">
        <v>30.61</v>
      </c>
      <c r="Y23" s="16"/>
      <c r="Z23" s="17"/>
      <c r="AA23" s="18"/>
    </row>
    <row r="24" spans="1:27" ht="75" x14ac:dyDescent="0.25">
      <c r="A24" s="21" t="s">
        <v>101</v>
      </c>
      <c r="B24" s="21" t="s">
        <v>102</v>
      </c>
      <c r="C24" s="21">
        <v>7</v>
      </c>
      <c r="D24" s="21" t="s">
        <v>33</v>
      </c>
      <c r="E24" s="21" t="s">
        <v>34</v>
      </c>
      <c r="F24" s="21" t="s">
        <v>35</v>
      </c>
      <c r="G24" s="100" t="s">
        <v>103</v>
      </c>
      <c r="H24" s="216">
        <v>469289</v>
      </c>
      <c r="I24" s="216">
        <v>46928.86</v>
      </c>
      <c r="J24" s="216">
        <v>46928.86</v>
      </c>
      <c r="K24" s="216">
        <v>375430.8</v>
      </c>
      <c r="L24" s="21">
        <v>0</v>
      </c>
      <c r="M24" s="22">
        <v>10.67</v>
      </c>
      <c r="N24" s="21" t="s">
        <v>37</v>
      </c>
      <c r="O24" s="23">
        <v>39.94</v>
      </c>
      <c r="P24" s="10" t="s">
        <v>38</v>
      </c>
      <c r="Q24" s="23" t="s">
        <v>39</v>
      </c>
      <c r="R24" s="10" t="s">
        <v>40</v>
      </c>
      <c r="S24" s="11">
        <v>35</v>
      </c>
      <c r="T24" s="12">
        <v>0</v>
      </c>
      <c r="U24" s="13">
        <v>30</v>
      </c>
      <c r="V24" s="12">
        <v>25</v>
      </c>
      <c r="W24" s="14">
        <v>22.5</v>
      </c>
      <c r="X24" s="15">
        <v>33.17</v>
      </c>
      <c r="Y24" s="16"/>
      <c r="Z24" s="17"/>
      <c r="AA24" s="18"/>
    </row>
    <row r="25" spans="1:27" ht="75" x14ac:dyDescent="0.25">
      <c r="A25" s="21" t="s">
        <v>104</v>
      </c>
      <c r="B25" s="21" t="s">
        <v>105</v>
      </c>
      <c r="C25" s="21">
        <v>7</v>
      </c>
      <c r="D25" s="21" t="s">
        <v>33</v>
      </c>
      <c r="E25" s="21" t="s">
        <v>34</v>
      </c>
      <c r="F25" s="21" t="s">
        <v>35</v>
      </c>
      <c r="G25" s="100" t="s">
        <v>103</v>
      </c>
      <c r="H25" s="216">
        <v>469289</v>
      </c>
      <c r="I25" s="216">
        <v>46928.86</v>
      </c>
      <c r="J25" s="216">
        <v>46928.86</v>
      </c>
      <c r="K25" s="216">
        <v>375430.8</v>
      </c>
      <c r="L25" s="21">
        <v>0</v>
      </c>
      <c r="M25" s="22">
        <v>10.67</v>
      </c>
      <c r="N25" s="21" t="s">
        <v>37</v>
      </c>
      <c r="O25" s="23">
        <v>39.94</v>
      </c>
      <c r="P25" s="10" t="s">
        <v>38</v>
      </c>
      <c r="Q25" s="23" t="s">
        <v>39</v>
      </c>
      <c r="R25" s="10" t="s">
        <v>40</v>
      </c>
      <c r="S25" s="11">
        <v>35</v>
      </c>
      <c r="T25" s="12">
        <v>0</v>
      </c>
      <c r="U25" s="13">
        <v>30</v>
      </c>
      <c r="V25" s="12">
        <v>25</v>
      </c>
      <c r="W25" s="14">
        <v>22.5</v>
      </c>
      <c r="X25" s="15">
        <v>33.17</v>
      </c>
      <c r="Y25" s="16"/>
      <c r="Z25" s="17"/>
      <c r="AA25" s="18"/>
    </row>
    <row r="26" spans="1:27" ht="75" x14ac:dyDescent="0.25">
      <c r="A26" s="21" t="s">
        <v>106</v>
      </c>
      <c r="B26" s="21" t="s">
        <v>107</v>
      </c>
      <c r="C26" s="21">
        <v>7</v>
      </c>
      <c r="D26" s="21" t="s">
        <v>33</v>
      </c>
      <c r="E26" s="21" t="s">
        <v>34</v>
      </c>
      <c r="F26" s="21" t="s">
        <v>35</v>
      </c>
      <c r="G26" s="100" t="s">
        <v>103</v>
      </c>
      <c r="H26" s="216">
        <v>469289</v>
      </c>
      <c r="I26" s="216">
        <v>46928.86</v>
      </c>
      <c r="J26" s="216">
        <v>46928.86</v>
      </c>
      <c r="K26" s="216">
        <v>375430.8</v>
      </c>
      <c r="L26" s="21">
        <v>0</v>
      </c>
      <c r="M26" s="22">
        <v>15.04</v>
      </c>
      <c r="N26" s="21" t="s">
        <v>37</v>
      </c>
      <c r="O26" s="23">
        <v>39.94</v>
      </c>
      <c r="P26" s="10" t="s">
        <v>38</v>
      </c>
      <c r="Q26" s="23" t="s">
        <v>39</v>
      </c>
      <c r="R26" s="10" t="s">
        <v>40</v>
      </c>
      <c r="S26" s="11">
        <v>35</v>
      </c>
      <c r="T26" s="12">
        <v>0</v>
      </c>
      <c r="U26" s="13">
        <v>30</v>
      </c>
      <c r="V26" s="12">
        <v>25</v>
      </c>
      <c r="W26" s="14">
        <v>22.5</v>
      </c>
      <c r="X26" s="15">
        <v>37.54</v>
      </c>
      <c r="Y26" s="16"/>
      <c r="Z26" s="17"/>
      <c r="AA26" s="18"/>
    </row>
    <row r="27" spans="1:27" ht="75" x14ac:dyDescent="0.25">
      <c r="A27" s="21" t="s">
        <v>108</v>
      </c>
      <c r="B27" s="21" t="s">
        <v>109</v>
      </c>
      <c r="C27" s="21">
        <v>7</v>
      </c>
      <c r="D27" s="21" t="s">
        <v>33</v>
      </c>
      <c r="E27" s="21" t="s">
        <v>34</v>
      </c>
      <c r="F27" s="21" t="s">
        <v>35</v>
      </c>
      <c r="G27" s="100" t="s">
        <v>103</v>
      </c>
      <c r="H27" s="216">
        <v>469289</v>
      </c>
      <c r="I27" s="216">
        <v>46929</v>
      </c>
      <c r="J27" s="216">
        <v>46928.86</v>
      </c>
      <c r="K27" s="216">
        <v>375430.8</v>
      </c>
      <c r="L27" s="21">
        <v>0</v>
      </c>
      <c r="M27" s="22">
        <v>15.04</v>
      </c>
      <c r="N27" s="21" t="s">
        <v>37</v>
      </c>
      <c r="O27" s="23">
        <v>39.94</v>
      </c>
      <c r="P27" s="10" t="s">
        <v>38</v>
      </c>
      <c r="Q27" s="23" t="s">
        <v>39</v>
      </c>
      <c r="R27" s="10" t="s">
        <v>40</v>
      </c>
      <c r="S27" s="11">
        <v>35</v>
      </c>
      <c r="T27" s="12">
        <v>0</v>
      </c>
      <c r="U27" s="13">
        <v>30</v>
      </c>
      <c r="V27" s="12">
        <v>25</v>
      </c>
      <c r="W27" s="14">
        <v>22.5</v>
      </c>
      <c r="X27" s="15">
        <v>37.54</v>
      </c>
      <c r="Y27" s="16"/>
      <c r="Z27" s="17"/>
      <c r="AA27" s="18"/>
    </row>
    <row r="28" spans="1:27" ht="75" x14ac:dyDescent="0.25">
      <c r="A28" s="21" t="s">
        <v>110</v>
      </c>
      <c r="B28" s="21" t="s">
        <v>111</v>
      </c>
      <c r="C28" s="21">
        <v>7</v>
      </c>
      <c r="D28" s="21" t="s">
        <v>33</v>
      </c>
      <c r="E28" s="21" t="s">
        <v>75</v>
      </c>
      <c r="F28" s="21" t="s">
        <v>35</v>
      </c>
      <c r="G28" s="100" t="s">
        <v>112</v>
      </c>
      <c r="H28" s="216">
        <v>482957</v>
      </c>
      <c r="I28" s="216">
        <v>48295.72</v>
      </c>
      <c r="J28" s="216">
        <v>48295.72</v>
      </c>
      <c r="K28" s="216">
        <v>386365.76</v>
      </c>
      <c r="L28" s="21">
        <v>0</v>
      </c>
      <c r="M28" s="22">
        <v>20.82</v>
      </c>
      <c r="N28" s="21" t="s">
        <v>37</v>
      </c>
      <c r="O28" s="23">
        <v>39.94</v>
      </c>
      <c r="P28" s="10" t="s">
        <v>38</v>
      </c>
      <c r="Q28" s="23" t="s">
        <v>39</v>
      </c>
      <c r="R28" s="10" t="s">
        <v>40</v>
      </c>
      <c r="S28" s="11">
        <v>35</v>
      </c>
      <c r="T28" s="12">
        <v>0</v>
      </c>
      <c r="U28" s="13">
        <v>30</v>
      </c>
      <c r="V28" s="12">
        <v>25</v>
      </c>
      <c r="W28" s="14">
        <v>22.5</v>
      </c>
      <c r="X28" s="15">
        <v>43.32</v>
      </c>
      <c r="Y28" s="16"/>
      <c r="Z28" s="17"/>
      <c r="AA28" s="18"/>
    </row>
    <row r="29" spans="1:27" ht="75" x14ac:dyDescent="0.25">
      <c r="A29" s="21" t="s">
        <v>113</v>
      </c>
      <c r="B29" s="21" t="s">
        <v>114</v>
      </c>
      <c r="C29" s="21">
        <v>7</v>
      </c>
      <c r="D29" s="21" t="s">
        <v>33</v>
      </c>
      <c r="E29" s="21" t="s">
        <v>75</v>
      </c>
      <c r="F29" s="21" t="s">
        <v>35</v>
      </c>
      <c r="G29" s="100" t="s">
        <v>112</v>
      </c>
      <c r="H29" s="216">
        <v>482957</v>
      </c>
      <c r="I29" s="216">
        <v>48295.72</v>
      </c>
      <c r="J29" s="216">
        <v>48295.72</v>
      </c>
      <c r="K29" s="216">
        <v>386365.76</v>
      </c>
      <c r="L29" s="21">
        <v>0</v>
      </c>
      <c r="M29" s="22">
        <v>20.82</v>
      </c>
      <c r="N29" s="21" t="s">
        <v>37</v>
      </c>
      <c r="O29" s="23">
        <v>39.94</v>
      </c>
      <c r="P29" s="10" t="s">
        <v>38</v>
      </c>
      <c r="Q29" s="23" t="s">
        <v>39</v>
      </c>
      <c r="R29" s="10" t="s">
        <v>40</v>
      </c>
      <c r="S29" s="11">
        <v>35</v>
      </c>
      <c r="T29" s="12">
        <v>0</v>
      </c>
      <c r="U29" s="13">
        <v>30</v>
      </c>
      <c r="V29" s="12">
        <v>25</v>
      </c>
      <c r="W29" s="14">
        <v>22.5</v>
      </c>
      <c r="X29" s="15">
        <v>43.32</v>
      </c>
      <c r="Y29" s="16"/>
      <c r="Z29" s="17"/>
      <c r="AA29" s="18"/>
    </row>
    <row r="30" spans="1:27" ht="60" x14ac:dyDescent="0.25">
      <c r="A30" s="21" t="s">
        <v>115</v>
      </c>
      <c r="B30" s="21" t="s">
        <v>116</v>
      </c>
      <c r="C30" s="21">
        <v>7</v>
      </c>
      <c r="D30" s="21" t="s">
        <v>33</v>
      </c>
      <c r="E30" s="21" t="s">
        <v>75</v>
      </c>
      <c r="F30" s="21" t="s">
        <v>35</v>
      </c>
      <c r="G30" s="100" t="s">
        <v>112</v>
      </c>
      <c r="H30" s="216">
        <v>482957</v>
      </c>
      <c r="I30" s="216">
        <v>48295.72</v>
      </c>
      <c r="J30" s="216">
        <v>48295.72</v>
      </c>
      <c r="K30" s="216">
        <v>386365.76</v>
      </c>
      <c r="L30" s="21">
        <v>0</v>
      </c>
      <c r="M30" s="22">
        <v>13.08</v>
      </c>
      <c r="N30" s="21" t="s">
        <v>37</v>
      </c>
      <c r="O30" s="23">
        <v>39.94</v>
      </c>
      <c r="P30" s="10" t="s">
        <v>38</v>
      </c>
      <c r="Q30" s="23" t="s">
        <v>39</v>
      </c>
      <c r="R30" s="10" t="s">
        <v>40</v>
      </c>
      <c r="S30" s="11">
        <v>35</v>
      </c>
      <c r="T30" s="12">
        <v>0</v>
      </c>
      <c r="U30" s="13">
        <v>30</v>
      </c>
      <c r="V30" s="12">
        <v>25</v>
      </c>
      <c r="W30" s="14">
        <v>22.5</v>
      </c>
      <c r="X30" s="15">
        <v>35.58</v>
      </c>
      <c r="Y30" s="16"/>
      <c r="Z30" s="17"/>
      <c r="AA30" s="18"/>
    </row>
    <row r="31" spans="1:27" ht="60" x14ac:dyDescent="0.25">
      <c r="A31" s="21" t="s">
        <v>117</v>
      </c>
      <c r="B31" s="21" t="s">
        <v>118</v>
      </c>
      <c r="C31" s="21">
        <v>7</v>
      </c>
      <c r="D31" s="21" t="s">
        <v>33</v>
      </c>
      <c r="E31" s="21" t="s">
        <v>75</v>
      </c>
      <c r="F31" s="21" t="s">
        <v>35</v>
      </c>
      <c r="G31" s="100" t="s">
        <v>112</v>
      </c>
      <c r="H31" s="216">
        <v>482957</v>
      </c>
      <c r="I31" s="216">
        <v>48295.72</v>
      </c>
      <c r="J31" s="216">
        <v>48295.72</v>
      </c>
      <c r="K31" s="216">
        <v>386365.76</v>
      </c>
      <c r="L31" s="21">
        <v>0</v>
      </c>
      <c r="M31" s="22">
        <v>22.12</v>
      </c>
      <c r="N31" s="21" t="s">
        <v>37</v>
      </c>
      <c r="O31" s="23">
        <v>39.94</v>
      </c>
      <c r="P31" s="10" t="s">
        <v>38</v>
      </c>
      <c r="Q31" s="23" t="s">
        <v>39</v>
      </c>
      <c r="R31" s="10" t="s">
        <v>40</v>
      </c>
      <c r="S31" s="11">
        <v>35</v>
      </c>
      <c r="T31" s="12">
        <v>0</v>
      </c>
      <c r="U31" s="13">
        <v>30</v>
      </c>
      <c r="V31" s="12">
        <v>25</v>
      </c>
      <c r="W31" s="14">
        <v>22.5</v>
      </c>
      <c r="X31" s="15">
        <v>44.620000000000005</v>
      </c>
      <c r="Y31" s="16"/>
      <c r="Z31" s="17"/>
      <c r="AA31" s="18"/>
    </row>
    <row r="32" spans="1:27" ht="150" x14ac:dyDescent="0.25">
      <c r="A32" s="21" t="s">
        <v>119</v>
      </c>
      <c r="B32" s="21" t="s">
        <v>120</v>
      </c>
      <c r="C32" s="21">
        <v>7</v>
      </c>
      <c r="D32" s="21" t="s">
        <v>33</v>
      </c>
      <c r="E32" s="21" t="s">
        <v>75</v>
      </c>
      <c r="F32" s="21" t="s">
        <v>82</v>
      </c>
      <c r="G32" s="100" t="s">
        <v>121</v>
      </c>
      <c r="H32" s="216">
        <v>80000</v>
      </c>
      <c r="I32" s="216">
        <v>8000</v>
      </c>
      <c r="J32" s="216">
        <v>8000</v>
      </c>
      <c r="K32" s="216">
        <v>64000</v>
      </c>
      <c r="L32" s="21">
        <v>9.65</v>
      </c>
      <c r="M32" s="22">
        <v>7.65</v>
      </c>
      <c r="N32" s="21" t="s">
        <v>122</v>
      </c>
      <c r="O32" s="23">
        <v>14.16</v>
      </c>
      <c r="P32" s="10" t="s">
        <v>38</v>
      </c>
      <c r="Q32" s="23" t="s">
        <v>39</v>
      </c>
      <c r="R32" s="10" t="s">
        <v>40</v>
      </c>
      <c r="S32" s="11">
        <v>7.5</v>
      </c>
      <c r="T32" s="12">
        <v>0</v>
      </c>
      <c r="U32" s="13">
        <v>30</v>
      </c>
      <c r="V32" s="12">
        <v>25</v>
      </c>
      <c r="W32" s="14">
        <v>15.625</v>
      </c>
      <c r="X32" s="15">
        <v>23.274999999999999</v>
      </c>
      <c r="Y32" s="16"/>
      <c r="Z32" s="17"/>
      <c r="AA32" s="18"/>
    </row>
    <row r="33" spans="1:27" ht="150" x14ac:dyDescent="0.25">
      <c r="A33" s="21" t="s">
        <v>123</v>
      </c>
      <c r="B33" s="21" t="s">
        <v>124</v>
      </c>
      <c r="C33" s="21">
        <v>7</v>
      </c>
      <c r="D33" s="21" t="s">
        <v>33</v>
      </c>
      <c r="E33" s="21" t="s">
        <v>75</v>
      </c>
      <c r="F33" s="21" t="s">
        <v>82</v>
      </c>
      <c r="G33" s="100" t="s">
        <v>121</v>
      </c>
      <c r="H33" s="216">
        <v>80000</v>
      </c>
      <c r="I33" s="216">
        <v>8000</v>
      </c>
      <c r="J33" s="216">
        <v>8000</v>
      </c>
      <c r="K33" s="216">
        <v>64000</v>
      </c>
      <c r="L33" s="21">
        <v>9.65</v>
      </c>
      <c r="M33" s="22">
        <v>7.65</v>
      </c>
      <c r="N33" s="21" t="s">
        <v>125</v>
      </c>
      <c r="O33" s="23">
        <v>14.16</v>
      </c>
      <c r="P33" s="10" t="s">
        <v>38</v>
      </c>
      <c r="Q33" s="23" t="s">
        <v>39</v>
      </c>
      <c r="R33" s="10" t="s">
        <v>40</v>
      </c>
      <c r="S33" s="11">
        <v>7.5</v>
      </c>
      <c r="T33" s="12">
        <v>0</v>
      </c>
      <c r="U33" s="13">
        <v>30</v>
      </c>
      <c r="V33" s="12">
        <v>25</v>
      </c>
      <c r="W33" s="14">
        <v>15.625</v>
      </c>
      <c r="X33" s="15">
        <v>23.274999999999999</v>
      </c>
      <c r="Y33" s="16"/>
      <c r="Z33" s="17"/>
      <c r="AA33" s="18"/>
    </row>
    <row r="34" spans="1:27" ht="60" x14ac:dyDescent="0.25">
      <c r="A34" s="21" t="s">
        <v>126</v>
      </c>
      <c r="B34" s="21" t="s">
        <v>127</v>
      </c>
      <c r="C34" s="21">
        <v>7</v>
      </c>
      <c r="D34" s="21" t="s">
        <v>33</v>
      </c>
      <c r="E34" s="21" t="s">
        <v>75</v>
      </c>
      <c r="F34" s="21" t="s">
        <v>82</v>
      </c>
      <c r="G34" s="100" t="s">
        <v>128</v>
      </c>
      <c r="H34" s="216">
        <v>62500</v>
      </c>
      <c r="I34" s="216">
        <v>6250</v>
      </c>
      <c r="J34" s="216">
        <v>6250</v>
      </c>
      <c r="K34" s="216">
        <v>50000</v>
      </c>
      <c r="L34" s="21">
        <v>4.97</v>
      </c>
      <c r="M34" s="22">
        <v>4.97</v>
      </c>
      <c r="N34" s="21" t="s">
        <v>125</v>
      </c>
      <c r="O34" s="23">
        <v>14.16</v>
      </c>
      <c r="P34" s="10" t="s">
        <v>38</v>
      </c>
      <c r="Q34" s="23" t="s">
        <v>39</v>
      </c>
      <c r="R34" s="10" t="s">
        <v>40</v>
      </c>
      <c r="S34" s="11">
        <v>7.5</v>
      </c>
      <c r="T34" s="12">
        <v>0</v>
      </c>
      <c r="U34" s="13">
        <v>30</v>
      </c>
      <c r="V34" s="12">
        <v>25</v>
      </c>
      <c r="W34" s="14">
        <v>15.625</v>
      </c>
      <c r="X34" s="15">
        <v>20.594999999999999</v>
      </c>
      <c r="Y34" s="16"/>
      <c r="Z34" s="17"/>
      <c r="AA34" s="18"/>
    </row>
    <row r="35" spans="1:27" ht="75" x14ac:dyDescent="0.25">
      <c r="A35" s="21" t="s">
        <v>129</v>
      </c>
      <c r="B35" s="21" t="s">
        <v>130</v>
      </c>
      <c r="C35" s="21">
        <v>7</v>
      </c>
      <c r="D35" s="21" t="s">
        <v>33</v>
      </c>
      <c r="E35" s="21" t="s">
        <v>34</v>
      </c>
      <c r="F35" s="21" t="s">
        <v>82</v>
      </c>
      <c r="G35" s="100" t="s">
        <v>131</v>
      </c>
      <c r="H35" s="216">
        <v>400000</v>
      </c>
      <c r="I35" s="216">
        <v>40000</v>
      </c>
      <c r="J35" s="216">
        <v>40000</v>
      </c>
      <c r="K35" s="216">
        <v>320000</v>
      </c>
      <c r="L35" s="21">
        <v>8.58</v>
      </c>
      <c r="M35" s="22">
        <v>7.08</v>
      </c>
      <c r="N35" s="21" t="s">
        <v>125</v>
      </c>
      <c r="O35" s="23">
        <v>14.16</v>
      </c>
      <c r="P35" s="10" t="s">
        <v>38</v>
      </c>
      <c r="Q35" s="23" t="s">
        <v>39</v>
      </c>
      <c r="R35" s="10" t="s">
        <v>40</v>
      </c>
      <c r="S35" s="11">
        <v>7.5</v>
      </c>
      <c r="T35" s="12">
        <v>0</v>
      </c>
      <c r="U35" s="13">
        <v>30</v>
      </c>
      <c r="V35" s="12">
        <v>25</v>
      </c>
      <c r="W35" s="14">
        <v>15.625</v>
      </c>
      <c r="X35" s="15">
        <v>22.704999999999998</v>
      </c>
      <c r="Y35" s="16"/>
      <c r="Z35" s="17"/>
      <c r="AA35" s="18"/>
    </row>
    <row r="36" spans="1:27" ht="60" x14ac:dyDescent="0.25">
      <c r="A36" s="21" t="s">
        <v>132</v>
      </c>
      <c r="B36" s="21" t="s">
        <v>133</v>
      </c>
      <c r="C36" s="21">
        <v>7</v>
      </c>
      <c r="D36" s="21" t="s">
        <v>33</v>
      </c>
      <c r="E36" s="21" t="s">
        <v>34</v>
      </c>
      <c r="F36" s="21" t="s">
        <v>82</v>
      </c>
      <c r="G36" s="100" t="s">
        <v>134</v>
      </c>
      <c r="H36" s="216">
        <v>400000</v>
      </c>
      <c r="I36" s="216">
        <v>40000</v>
      </c>
      <c r="J36" s="216">
        <v>40000</v>
      </c>
      <c r="K36" s="216">
        <v>320000</v>
      </c>
      <c r="L36" s="21">
        <v>7.85</v>
      </c>
      <c r="M36" s="22">
        <v>6.65</v>
      </c>
      <c r="N36" s="21" t="s">
        <v>122</v>
      </c>
      <c r="O36" s="23">
        <v>14.16</v>
      </c>
      <c r="P36" s="10" t="s">
        <v>38</v>
      </c>
      <c r="Q36" s="23" t="s">
        <v>39</v>
      </c>
      <c r="R36" s="10" t="s">
        <v>40</v>
      </c>
      <c r="S36" s="11">
        <v>7.5</v>
      </c>
      <c r="T36" s="12">
        <v>0</v>
      </c>
      <c r="U36" s="13">
        <v>30</v>
      </c>
      <c r="V36" s="12">
        <v>25</v>
      </c>
      <c r="W36" s="14">
        <v>15.625</v>
      </c>
      <c r="X36" s="15">
        <v>22.274999999999999</v>
      </c>
      <c r="Y36" s="16"/>
      <c r="Z36" s="17"/>
      <c r="AA36" s="18"/>
    </row>
    <row r="37" spans="1:27" ht="60" x14ac:dyDescent="0.25">
      <c r="A37" s="21" t="s">
        <v>135</v>
      </c>
      <c r="B37" s="21" t="s">
        <v>136</v>
      </c>
      <c r="C37" s="21">
        <v>7</v>
      </c>
      <c r="D37" s="21" t="s">
        <v>33</v>
      </c>
      <c r="E37" s="21" t="s">
        <v>34</v>
      </c>
      <c r="F37" s="21" t="s">
        <v>82</v>
      </c>
      <c r="G37" s="100" t="s">
        <v>137</v>
      </c>
      <c r="H37" s="216">
        <v>400000</v>
      </c>
      <c r="I37" s="216">
        <v>40000</v>
      </c>
      <c r="J37" s="216">
        <v>40000</v>
      </c>
      <c r="K37" s="216">
        <v>320000</v>
      </c>
      <c r="L37" s="21">
        <v>7.85</v>
      </c>
      <c r="M37" s="22">
        <v>6.65</v>
      </c>
      <c r="N37" s="21" t="s">
        <v>122</v>
      </c>
      <c r="O37" s="23">
        <v>14.16</v>
      </c>
      <c r="P37" s="10" t="s">
        <v>38</v>
      </c>
      <c r="Q37" s="23" t="s">
        <v>39</v>
      </c>
      <c r="R37" s="10" t="s">
        <v>40</v>
      </c>
      <c r="S37" s="11">
        <v>7.5</v>
      </c>
      <c r="T37" s="12">
        <v>0</v>
      </c>
      <c r="U37" s="13">
        <v>30</v>
      </c>
      <c r="V37" s="12">
        <v>25</v>
      </c>
      <c r="W37" s="14">
        <v>15.625</v>
      </c>
      <c r="X37" s="15">
        <v>22.274999999999999</v>
      </c>
      <c r="Y37" s="16"/>
      <c r="Z37" s="17"/>
      <c r="AA37" s="18"/>
    </row>
    <row r="38" spans="1:27" ht="150" x14ac:dyDescent="0.25">
      <c r="A38" s="21" t="s">
        <v>138</v>
      </c>
      <c r="B38" s="21" t="s">
        <v>139</v>
      </c>
      <c r="C38" s="21">
        <v>7</v>
      </c>
      <c r="D38" s="21" t="s">
        <v>52</v>
      </c>
      <c r="E38" s="21" t="s">
        <v>140</v>
      </c>
      <c r="F38" s="21" t="s">
        <v>35</v>
      </c>
      <c r="G38" s="100" t="s">
        <v>141</v>
      </c>
      <c r="H38" s="216">
        <v>5000000</v>
      </c>
      <c r="I38" s="216">
        <v>500000</v>
      </c>
      <c r="J38" s="216">
        <v>500000</v>
      </c>
      <c r="K38" s="216">
        <v>4000000</v>
      </c>
      <c r="L38" s="21">
        <v>0</v>
      </c>
      <c r="M38" s="22">
        <v>0</v>
      </c>
      <c r="N38" s="21" t="s">
        <v>142</v>
      </c>
      <c r="O38" s="23"/>
      <c r="P38" s="10" t="s">
        <v>39</v>
      </c>
      <c r="Q38" s="23" t="s">
        <v>39</v>
      </c>
      <c r="R38" s="10" t="s">
        <v>40</v>
      </c>
      <c r="S38" s="11">
        <v>0</v>
      </c>
      <c r="T38" s="12">
        <v>10</v>
      </c>
      <c r="U38" s="13">
        <v>30</v>
      </c>
      <c r="V38" s="12">
        <v>25</v>
      </c>
      <c r="W38" s="14">
        <v>16.25</v>
      </c>
      <c r="X38" s="15">
        <v>16.25</v>
      </c>
      <c r="Y38" s="16"/>
      <c r="Z38" s="17"/>
      <c r="AA38" s="18"/>
    </row>
  </sheetData>
  <mergeCells count="2">
    <mergeCell ref="O2:R2"/>
    <mergeCell ref="S2:W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
  <sheetViews>
    <sheetView zoomScaleNormal="100" workbookViewId="0">
      <selection activeCell="G16" sqref="G16"/>
    </sheetView>
  </sheetViews>
  <sheetFormatPr defaultRowHeight="15" x14ac:dyDescent="0.25"/>
  <cols>
    <col min="1" max="2" width="12.140625" customWidth="1"/>
    <col min="3" max="3" width="11.42578125" customWidth="1"/>
    <col min="4" max="4" width="20.5703125" customWidth="1"/>
    <col min="5" max="5" width="18" customWidth="1"/>
    <col min="6" max="6" width="15.85546875" customWidth="1"/>
    <col min="7" max="7" width="22.7109375" customWidth="1"/>
    <col min="8" max="8" width="49.28515625" customWidth="1"/>
    <col min="9" max="9" width="13.42578125" customWidth="1"/>
    <col min="10" max="10" width="13.5703125" customWidth="1"/>
    <col min="11" max="11" width="16.42578125" bestFit="1" customWidth="1"/>
    <col min="12" max="12" width="14.85546875" bestFit="1" customWidth="1"/>
  </cols>
  <sheetData>
    <row r="1" spans="1:25" x14ac:dyDescent="0.25">
      <c r="A1" s="20"/>
      <c r="B1" s="20" t="s">
        <v>834</v>
      </c>
      <c r="C1" s="55"/>
      <c r="D1" s="25"/>
      <c r="E1" s="55"/>
      <c r="F1" s="55"/>
      <c r="G1" s="55"/>
      <c r="H1" s="55"/>
      <c r="I1" s="56"/>
      <c r="J1" s="56"/>
      <c r="K1" s="57"/>
      <c r="L1" s="55"/>
      <c r="M1" s="55"/>
      <c r="N1" s="55"/>
      <c r="O1" s="20"/>
      <c r="P1" s="20"/>
      <c r="Q1" s="20"/>
      <c r="R1" s="20"/>
      <c r="S1" s="20"/>
      <c r="T1" s="20"/>
      <c r="U1" s="20"/>
      <c r="V1" s="58"/>
      <c r="W1" s="20"/>
      <c r="X1" s="20"/>
      <c r="Y1" s="59"/>
    </row>
    <row r="2" spans="1:25" x14ac:dyDescent="0.25">
      <c r="A2" s="20"/>
      <c r="B2" s="59"/>
      <c r="C2" s="20"/>
      <c r="D2" s="24"/>
      <c r="E2" s="20"/>
      <c r="F2" s="20"/>
      <c r="G2" s="20"/>
      <c r="H2" s="20"/>
      <c r="I2" s="60"/>
      <c r="J2" s="60"/>
      <c r="K2" s="61"/>
      <c r="L2" s="20"/>
      <c r="M2" s="20"/>
      <c r="N2" s="20"/>
      <c r="O2" s="20"/>
      <c r="P2" s="20"/>
      <c r="Q2" s="20"/>
      <c r="R2" s="20"/>
      <c r="S2" s="20"/>
      <c r="T2" s="20"/>
      <c r="U2" s="20"/>
      <c r="V2" s="58"/>
      <c r="W2" s="20"/>
      <c r="X2" s="20"/>
      <c r="Y2" s="59"/>
    </row>
    <row r="3" spans="1:25" x14ac:dyDescent="0.25">
      <c r="A3" s="20"/>
      <c r="B3" s="59"/>
      <c r="C3" s="20"/>
      <c r="D3" s="24"/>
      <c r="E3" s="20"/>
      <c r="F3" s="20"/>
      <c r="G3" s="20"/>
      <c r="H3" s="20"/>
      <c r="I3" s="56"/>
      <c r="J3" s="56"/>
      <c r="K3" s="57"/>
      <c r="L3" s="20"/>
      <c r="M3" s="199" t="s">
        <v>835</v>
      </c>
      <c r="N3" s="203"/>
      <c r="O3" s="203"/>
      <c r="P3" s="203"/>
      <c r="Q3" s="204" t="s">
        <v>3</v>
      </c>
      <c r="R3" s="205"/>
      <c r="S3" s="205"/>
      <c r="T3" s="205"/>
      <c r="U3" s="205"/>
      <c r="V3" s="58"/>
      <c r="W3" s="20"/>
      <c r="X3" s="20"/>
      <c r="Y3" s="59"/>
    </row>
    <row r="4" spans="1:25" ht="31.5" x14ac:dyDescent="0.5">
      <c r="A4" s="19" t="s">
        <v>836</v>
      </c>
      <c r="B4" s="62"/>
      <c r="C4" s="24"/>
      <c r="D4" s="24"/>
      <c r="E4" s="24"/>
      <c r="F4" s="24"/>
      <c r="G4" s="24"/>
      <c r="H4" s="24"/>
      <c r="I4" s="56"/>
      <c r="J4" s="56"/>
      <c r="K4" s="56"/>
      <c r="L4" s="24"/>
      <c r="M4" s="24"/>
      <c r="N4" s="24"/>
      <c r="O4" s="24"/>
      <c r="P4" s="24"/>
      <c r="Q4" s="24"/>
      <c r="R4" s="24"/>
      <c r="S4" s="24"/>
      <c r="T4" s="24"/>
      <c r="U4" s="24"/>
      <c r="V4" s="63"/>
      <c r="W4" s="24"/>
      <c r="X4" s="24"/>
      <c r="Y4" s="62"/>
    </row>
    <row r="5" spans="1:25" ht="243.75" x14ac:dyDescent="0.25">
      <c r="A5" s="96" t="s">
        <v>146</v>
      </c>
      <c r="B5" s="96" t="s">
        <v>9</v>
      </c>
      <c r="C5" s="96" t="s">
        <v>837</v>
      </c>
      <c r="D5" s="96" t="s">
        <v>156</v>
      </c>
      <c r="E5" s="96" t="s">
        <v>5</v>
      </c>
      <c r="F5" s="96" t="s">
        <v>838</v>
      </c>
      <c r="G5" s="96" t="s">
        <v>8</v>
      </c>
      <c r="H5" s="96" t="s">
        <v>151</v>
      </c>
      <c r="I5" s="97" t="s">
        <v>154</v>
      </c>
      <c r="J5" s="98" t="s">
        <v>839</v>
      </c>
      <c r="K5" s="99" t="s">
        <v>11</v>
      </c>
      <c r="L5" s="99" t="s">
        <v>152</v>
      </c>
      <c r="M5" s="4" t="s">
        <v>18</v>
      </c>
      <c r="N5" s="4" t="s">
        <v>840</v>
      </c>
      <c r="O5" s="4" t="s">
        <v>841</v>
      </c>
      <c r="P5" s="4" t="s">
        <v>21</v>
      </c>
      <c r="Q5" s="5" t="s">
        <v>842</v>
      </c>
      <c r="R5" s="5" t="s">
        <v>843</v>
      </c>
      <c r="S5" s="5" t="s">
        <v>807</v>
      </c>
      <c r="T5" s="5" t="s">
        <v>25</v>
      </c>
      <c r="U5" s="6" t="s">
        <v>844</v>
      </c>
      <c r="V5" s="7" t="s">
        <v>845</v>
      </c>
      <c r="W5" s="8" t="s">
        <v>28</v>
      </c>
      <c r="X5" s="9" t="s">
        <v>29</v>
      </c>
      <c r="Y5" s="8" t="s">
        <v>30</v>
      </c>
    </row>
    <row r="6" spans="1:25" ht="75" x14ac:dyDescent="0.25">
      <c r="A6" s="100" t="s">
        <v>80</v>
      </c>
      <c r="B6" s="100" t="s">
        <v>82</v>
      </c>
      <c r="C6" s="21">
        <v>7</v>
      </c>
      <c r="D6" s="21" t="s">
        <v>37</v>
      </c>
      <c r="E6" s="100" t="s">
        <v>81</v>
      </c>
      <c r="F6" s="100" t="s">
        <v>52</v>
      </c>
      <c r="G6" s="100" t="s">
        <v>53</v>
      </c>
      <c r="H6" s="100" t="s">
        <v>83</v>
      </c>
      <c r="I6" s="22">
        <v>19.95</v>
      </c>
      <c r="J6" s="21">
        <v>15.21</v>
      </c>
      <c r="K6" s="101">
        <v>43700</v>
      </c>
      <c r="L6" s="101">
        <v>2185</v>
      </c>
      <c r="M6" s="54">
        <v>16.149999999999999</v>
      </c>
      <c r="N6" s="10" t="s">
        <v>38</v>
      </c>
      <c r="O6" s="54">
        <v>0</v>
      </c>
      <c r="P6" s="91" t="s">
        <v>822</v>
      </c>
      <c r="Q6" s="11">
        <v>15</v>
      </c>
      <c r="R6" s="12">
        <v>0</v>
      </c>
      <c r="S6" s="13">
        <v>0</v>
      </c>
      <c r="T6" s="12">
        <v>0</v>
      </c>
      <c r="U6" s="14">
        <v>2.25</v>
      </c>
      <c r="V6" s="102">
        <v>22.2</v>
      </c>
      <c r="W6" s="16"/>
      <c r="X6" s="17"/>
      <c r="Y6" s="18"/>
    </row>
    <row r="7" spans="1:25" ht="45" x14ac:dyDescent="0.25">
      <c r="A7" s="100" t="s">
        <v>84</v>
      </c>
      <c r="B7" s="100" t="s">
        <v>82</v>
      </c>
      <c r="C7" s="21">
        <v>7</v>
      </c>
      <c r="D7" s="21" t="s">
        <v>37</v>
      </c>
      <c r="E7" s="100" t="s">
        <v>85</v>
      </c>
      <c r="F7" s="100" t="s">
        <v>86</v>
      </c>
      <c r="G7" s="100" t="s">
        <v>87</v>
      </c>
      <c r="H7" s="100" t="s">
        <v>88</v>
      </c>
      <c r="I7" s="22">
        <v>26.84</v>
      </c>
      <c r="J7" s="21">
        <v>18.86</v>
      </c>
      <c r="K7" s="101">
        <v>1820631000</v>
      </c>
      <c r="L7" s="101">
        <v>455157750</v>
      </c>
      <c r="M7" s="54">
        <v>0</v>
      </c>
      <c r="N7" s="10" t="s">
        <v>38</v>
      </c>
      <c r="O7" s="54">
        <v>0</v>
      </c>
      <c r="P7" s="91" t="s">
        <v>40</v>
      </c>
      <c r="Q7" s="11">
        <v>0</v>
      </c>
      <c r="R7" s="12">
        <v>0</v>
      </c>
      <c r="S7" s="13">
        <v>0</v>
      </c>
      <c r="T7" s="12">
        <v>25</v>
      </c>
      <c r="U7" s="14">
        <v>3.75</v>
      </c>
      <c r="V7" s="102">
        <v>30.59</v>
      </c>
      <c r="W7" s="16"/>
      <c r="X7" s="17"/>
      <c r="Y7" s="18"/>
    </row>
    <row r="8" spans="1:25" ht="105" x14ac:dyDescent="0.25">
      <c r="A8" s="100" t="s">
        <v>119</v>
      </c>
      <c r="B8" s="100" t="s">
        <v>82</v>
      </c>
      <c r="C8" s="21">
        <v>7</v>
      </c>
      <c r="D8" s="21" t="s">
        <v>122</v>
      </c>
      <c r="E8" s="100" t="s">
        <v>120</v>
      </c>
      <c r="F8" s="100" t="s">
        <v>33</v>
      </c>
      <c r="G8" s="100" t="s">
        <v>75</v>
      </c>
      <c r="H8" s="100" t="s">
        <v>121</v>
      </c>
      <c r="I8" s="22">
        <v>9.65</v>
      </c>
      <c r="J8" s="21">
        <v>7.65</v>
      </c>
      <c r="K8" s="101">
        <v>80000</v>
      </c>
      <c r="L8" s="101">
        <v>8000</v>
      </c>
      <c r="M8" s="54">
        <v>14.16</v>
      </c>
      <c r="N8" s="10" t="s">
        <v>39</v>
      </c>
      <c r="O8" s="103">
        <v>0</v>
      </c>
      <c r="P8" s="91" t="s">
        <v>40</v>
      </c>
      <c r="Q8" s="11">
        <v>7.5</v>
      </c>
      <c r="R8" s="12">
        <v>20</v>
      </c>
      <c r="S8" s="13">
        <v>0</v>
      </c>
      <c r="T8" s="12">
        <v>25</v>
      </c>
      <c r="U8" s="14">
        <v>7.875</v>
      </c>
      <c r="V8" s="102">
        <v>17.524999999999999</v>
      </c>
      <c r="W8" s="16"/>
      <c r="X8" s="17"/>
      <c r="Y8" s="18"/>
    </row>
    <row r="9" spans="1:25" ht="90" x14ac:dyDescent="0.25">
      <c r="A9" s="100" t="s">
        <v>123</v>
      </c>
      <c r="B9" s="100" t="s">
        <v>82</v>
      </c>
      <c r="C9" s="21">
        <v>7</v>
      </c>
      <c r="D9" s="21" t="s">
        <v>125</v>
      </c>
      <c r="E9" s="100" t="s">
        <v>124</v>
      </c>
      <c r="F9" s="100" t="s">
        <v>33</v>
      </c>
      <c r="G9" s="100" t="s">
        <v>75</v>
      </c>
      <c r="H9" s="100" t="s">
        <v>121</v>
      </c>
      <c r="I9" s="22">
        <v>9.65</v>
      </c>
      <c r="J9" s="21">
        <v>4.97</v>
      </c>
      <c r="K9" s="101">
        <v>80000</v>
      </c>
      <c r="L9" s="101">
        <v>8000</v>
      </c>
      <c r="M9" s="54">
        <v>14.16</v>
      </c>
      <c r="N9" s="10" t="s">
        <v>39</v>
      </c>
      <c r="O9" s="54">
        <v>0</v>
      </c>
      <c r="P9" s="91" t="s">
        <v>40</v>
      </c>
      <c r="Q9" s="11">
        <v>7.5</v>
      </c>
      <c r="R9" s="12">
        <v>20</v>
      </c>
      <c r="S9" s="13">
        <v>0</v>
      </c>
      <c r="T9" s="12">
        <v>25</v>
      </c>
      <c r="U9" s="14">
        <v>7.875</v>
      </c>
      <c r="V9" s="102">
        <v>17.524999999999999</v>
      </c>
      <c r="W9" s="16"/>
      <c r="X9" s="17"/>
      <c r="Y9" s="18"/>
    </row>
    <row r="10" spans="1:25" ht="45" x14ac:dyDescent="0.25">
      <c r="A10" s="100" t="s">
        <v>126</v>
      </c>
      <c r="B10" s="100" t="s">
        <v>82</v>
      </c>
      <c r="C10" s="21">
        <v>7</v>
      </c>
      <c r="D10" s="21" t="s">
        <v>125</v>
      </c>
      <c r="E10" s="100" t="s">
        <v>127</v>
      </c>
      <c r="F10" s="100" t="s">
        <v>33</v>
      </c>
      <c r="G10" s="100" t="s">
        <v>75</v>
      </c>
      <c r="H10" s="100" t="s">
        <v>128</v>
      </c>
      <c r="I10" s="22">
        <v>4.97</v>
      </c>
      <c r="J10" s="21">
        <v>7.08</v>
      </c>
      <c r="K10" s="101">
        <v>62500</v>
      </c>
      <c r="L10" s="101">
        <v>6250</v>
      </c>
      <c r="M10" s="54">
        <v>14.16</v>
      </c>
      <c r="N10" s="10" t="s">
        <v>38</v>
      </c>
      <c r="O10" s="54">
        <v>0</v>
      </c>
      <c r="P10" s="91" t="s">
        <v>822</v>
      </c>
      <c r="Q10" s="11">
        <v>7.5</v>
      </c>
      <c r="R10" s="12">
        <v>0</v>
      </c>
      <c r="S10" s="13">
        <v>0</v>
      </c>
      <c r="T10" s="12">
        <v>0</v>
      </c>
      <c r="U10" s="14">
        <v>1.125</v>
      </c>
      <c r="V10" s="102">
        <v>6.0949999999999998</v>
      </c>
      <c r="W10" s="16"/>
      <c r="X10" s="17"/>
      <c r="Y10" s="18"/>
    </row>
    <row r="11" spans="1:25" ht="45" x14ac:dyDescent="0.25">
      <c r="A11" s="100" t="s">
        <v>129</v>
      </c>
      <c r="B11" s="100" t="s">
        <v>82</v>
      </c>
      <c r="C11" s="21">
        <v>7</v>
      </c>
      <c r="D11" s="21" t="s">
        <v>125</v>
      </c>
      <c r="E11" s="100" t="s">
        <v>130</v>
      </c>
      <c r="F11" s="100" t="s">
        <v>33</v>
      </c>
      <c r="G11" s="100" t="s">
        <v>34</v>
      </c>
      <c r="H11" s="100" t="s">
        <v>131</v>
      </c>
      <c r="I11" s="22">
        <v>8.58</v>
      </c>
      <c r="J11" s="21">
        <v>6.65</v>
      </c>
      <c r="K11" s="101">
        <v>400000</v>
      </c>
      <c r="L11" s="101">
        <v>40000</v>
      </c>
      <c r="M11" s="54">
        <v>14.16</v>
      </c>
      <c r="N11" s="10" t="s">
        <v>39</v>
      </c>
      <c r="O11" s="54">
        <v>0</v>
      </c>
      <c r="P11" s="91" t="s">
        <v>822</v>
      </c>
      <c r="Q11" s="11">
        <v>7.5</v>
      </c>
      <c r="R11" s="12">
        <v>20</v>
      </c>
      <c r="S11" s="13">
        <v>0</v>
      </c>
      <c r="T11" s="12">
        <v>0</v>
      </c>
      <c r="U11" s="14">
        <v>4.125</v>
      </c>
      <c r="V11" s="102">
        <v>12.705</v>
      </c>
      <c r="W11" s="16"/>
      <c r="X11" s="17"/>
      <c r="Y11" s="18"/>
    </row>
    <row r="12" spans="1:25" ht="45" x14ac:dyDescent="0.25">
      <c r="A12" s="100" t="s">
        <v>132</v>
      </c>
      <c r="B12" s="100" t="s">
        <v>82</v>
      </c>
      <c r="C12" s="21">
        <v>7</v>
      </c>
      <c r="D12" s="100" t="s">
        <v>122</v>
      </c>
      <c r="E12" s="100" t="s">
        <v>133</v>
      </c>
      <c r="F12" s="100" t="s">
        <v>33</v>
      </c>
      <c r="G12" s="100" t="s">
        <v>34</v>
      </c>
      <c r="H12" s="100" t="s">
        <v>134</v>
      </c>
      <c r="I12" s="22">
        <v>7.85</v>
      </c>
      <c r="J12" s="21"/>
      <c r="K12" s="101">
        <v>400000</v>
      </c>
      <c r="L12" s="101">
        <v>40000</v>
      </c>
      <c r="M12" s="54">
        <v>14.16</v>
      </c>
      <c r="N12" s="10" t="s">
        <v>39</v>
      </c>
      <c r="O12" s="54">
        <v>0</v>
      </c>
      <c r="P12" s="91" t="s">
        <v>822</v>
      </c>
      <c r="Q12" s="11">
        <v>7.5</v>
      </c>
      <c r="R12" s="12">
        <v>20</v>
      </c>
      <c r="S12" s="13">
        <v>0</v>
      </c>
      <c r="T12" s="12">
        <v>0</v>
      </c>
      <c r="U12" s="14">
        <v>4.125</v>
      </c>
      <c r="V12" s="102">
        <v>11.975</v>
      </c>
      <c r="W12" s="16"/>
      <c r="X12" s="17"/>
      <c r="Y12" s="18"/>
    </row>
    <row r="13" spans="1:25" ht="45" x14ac:dyDescent="0.25">
      <c r="A13" s="100" t="s">
        <v>135</v>
      </c>
      <c r="B13" s="100" t="s">
        <v>82</v>
      </c>
      <c r="C13" s="21">
        <v>7</v>
      </c>
      <c r="D13" s="21" t="s">
        <v>122</v>
      </c>
      <c r="E13" s="100" t="s">
        <v>136</v>
      </c>
      <c r="F13" s="100" t="s">
        <v>33</v>
      </c>
      <c r="G13" s="100" t="s">
        <v>34</v>
      </c>
      <c r="H13" s="100" t="s">
        <v>137</v>
      </c>
      <c r="I13" s="22">
        <v>7.85</v>
      </c>
      <c r="J13" s="21"/>
      <c r="K13" s="101">
        <v>400000</v>
      </c>
      <c r="L13" s="101">
        <v>40000</v>
      </c>
      <c r="M13" s="54">
        <v>14.16</v>
      </c>
      <c r="N13" s="10" t="s">
        <v>39</v>
      </c>
      <c r="O13" s="54">
        <v>0</v>
      </c>
      <c r="P13" s="91" t="s">
        <v>822</v>
      </c>
      <c r="Q13" s="11">
        <v>7.5</v>
      </c>
      <c r="R13" s="12">
        <v>20</v>
      </c>
      <c r="S13" s="13">
        <v>0</v>
      </c>
      <c r="T13" s="12">
        <v>0</v>
      </c>
      <c r="U13" s="14">
        <v>4.125</v>
      </c>
      <c r="V13" s="102">
        <v>11.975</v>
      </c>
      <c r="W13" s="16"/>
      <c r="X13" s="17"/>
      <c r="Y13" s="18"/>
    </row>
  </sheetData>
  <mergeCells count="2">
    <mergeCell ref="M3:P3"/>
    <mergeCell ref="Q3:U3"/>
  </mergeCells>
  <dataValidations count="1">
    <dataValidation type="list" allowBlank="1" showInputMessage="1" showErrorMessage="1" sqref="B6:B13 G6 C6:D6 D7:D13 C8:C13 G8:G13">
      <formula1>#REF!</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3"/>
  <sheetViews>
    <sheetView tabSelected="1" zoomScale="86" zoomScaleNormal="86" workbookViewId="0">
      <selection activeCell="V8" sqref="V8"/>
    </sheetView>
  </sheetViews>
  <sheetFormatPr defaultRowHeight="15" x14ac:dyDescent="0.25"/>
  <cols>
    <col min="1" max="1" width="9.28515625" bestFit="1" customWidth="1"/>
    <col min="2" max="2" width="24.28515625" customWidth="1"/>
    <col min="3" max="3" width="34.28515625" customWidth="1"/>
    <col min="4" max="4" width="51" customWidth="1"/>
    <col min="5" max="5" width="14.85546875" customWidth="1"/>
    <col min="7" max="7" width="12.5703125" bestFit="1" customWidth="1"/>
    <col min="8" max="8" width="11.42578125" bestFit="1" customWidth="1"/>
    <col min="9" max="9" width="17.5703125" customWidth="1"/>
    <col min="10" max="10" width="11.42578125" customWidth="1"/>
    <col min="11" max="11" width="13.5703125" customWidth="1"/>
  </cols>
  <sheetData>
    <row r="1" spans="1:25" x14ac:dyDescent="0.25">
      <c r="A1" s="20"/>
      <c r="B1" s="20"/>
      <c r="C1" s="20" t="s">
        <v>794</v>
      </c>
      <c r="D1" s="55"/>
      <c r="E1" s="25"/>
      <c r="F1" s="55"/>
      <c r="G1" s="55"/>
      <c r="H1" s="56"/>
      <c r="I1" s="56"/>
      <c r="J1" s="56"/>
      <c r="K1" s="57"/>
      <c r="L1" s="55"/>
      <c r="M1" s="55"/>
      <c r="N1" s="55"/>
      <c r="O1" s="20"/>
      <c r="P1" s="20"/>
      <c r="Q1" s="20"/>
      <c r="R1" s="20"/>
      <c r="S1" s="20"/>
      <c r="T1" s="20"/>
      <c r="U1" s="20"/>
      <c r="V1" s="58"/>
      <c r="W1" s="20"/>
      <c r="X1" s="20"/>
      <c r="Y1" s="59"/>
    </row>
    <row r="2" spans="1:25" x14ac:dyDescent="0.25">
      <c r="A2" s="20"/>
      <c r="B2" s="20"/>
      <c r="C2" s="59"/>
      <c r="D2" s="20"/>
      <c r="E2" s="24"/>
      <c r="F2" s="20"/>
      <c r="G2" s="20"/>
      <c r="H2" s="60"/>
      <c r="I2" s="60"/>
      <c r="J2" s="60"/>
      <c r="K2" s="61"/>
      <c r="L2" s="20"/>
      <c r="M2" s="20"/>
      <c r="N2" s="20"/>
      <c r="O2" s="20"/>
      <c r="P2" s="20"/>
      <c r="Q2" s="20"/>
      <c r="R2" s="20"/>
      <c r="S2" s="20"/>
      <c r="T2" s="20"/>
      <c r="U2" s="20"/>
      <c r="V2" s="58"/>
      <c r="W2" s="20"/>
      <c r="X2" s="20"/>
      <c r="Y2" s="59"/>
    </row>
    <row r="3" spans="1:25" x14ac:dyDescent="0.25">
      <c r="A3" s="20"/>
      <c r="B3" s="20"/>
      <c r="C3" s="59"/>
      <c r="D3" s="20"/>
      <c r="E3" s="24"/>
      <c r="F3" s="20"/>
      <c r="G3" s="20"/>
      <c r="H3" s="56"/>
      <c r="I3" s="56"/>
      <c r="J3" s="56"/>
      <c r="K3" s="57"/>
      <c r="L3" s="20"/>
      <c r="M3" s="199" t="s">
        <v>2</v>
      </c>
      <c r="N3" s="203"/>
      <c r="O3" s="203"/>
      <c r="P3" s="203"/>
      <c r="Q3" s="204" t="s">
        <v>795</v>
      </c>
      <c r="R3" s="205"/>
      <c r="S3" s="205"/>
      <c r="T3" s="205"/>
      <c r="U3" s="205"/>
      <c r="V3" s="58"/>
      <c r="W3" s="20"/>
      <c r="X3" s="20"/>
      <c r="Y3" s="59"/>
    </row>
    <row r="4" spans="1:25" ht="32.25" thickBot="1" x14ac:dyDescent="0.55000000000000004">
      <c r="A4" s="24"/>
      <c r="B4" s="19" t="s">
        <v>796</v>
      </c>
      <c r="C4" s="62"/>
      <c r="D4" s="24"/>
      <c r="E4" s="24"/>
      <c r="F4" s="24"/>
      <c r="G4" s="24"/>
      <c r="H4" s="56"/>
      <c r="I4" s="56"/>
      <c r="J4" s="56"/>
      <c r="K4" s="56"/>
      <c r="L4" s="24"/>
      <c r="M4" s="24"/>
      <c r="N4" s="24"/>
      <c r="O4" s="24"/>
      <c r="P4" s="24"/>
      <c r="Q4" s="24"/>
      <c r="R4" s="24"/>
      <c r="S4" s="24"/>
      <c r="T4" s="24"/>
      <c r="U4" s="24"/>
      <c r="V4" s="63"/>
      <c r="W4" s="24"/>
      <c r="X4" s="24"/>
      <c r="Y4" s="62"/>
    </row>
    <row r="5" spans="1:25" ht="244.5" thickTop="1" x14ac:dyDescent="0.25">
      <c r="A5" s="64" t="s">
        <v>146</v>
      </c>
      <c r="B5" s="65" t="s">
        <v>797</v>
      </c>
      <c r="C5" s="65" t="s">
        <v>7</v>
      </c>
      <c r="D5" s="65" t="s">
        <v>10</v>
      </c>
      <c r="E5" s="65" t="s">
        <v>798</v>
      </c>
      <c r="F5" s="65" t="s">
        <v>799</v>
      </c>
      <c r="G5" s="66" t="s">
        <v>800</v>
      </c>
      <c r="H5" s="67" t="s">
        <v>801</v>
      </c>
      <c r="I5" s="66" t="s">
        <v>152</v>
      </c>
      <c r="J5" s="68" t="s">
        <v>802</v>
      </c>
      <c r="K5" s="68" t="s">
        <v>803</v>
      </c>
      <c r="L5" s="69" t="s">
        <v>804</v>
      </c>
      <c r="M5" s="70" t="s">
        <v>18</v>
      </c>
      <c r="N5" s="71" t="s">
        <v>805</v>
      </c>
      <c r="O5" s="71" t="s">
        <v>159</v>
      </c>
      <c r="P5" s="71" t="s">
        <v>21</v>
      </c>
      <c r="Q5" s="72" t="s">
        <v>22</v>
      </c>
      <c r="R5" s="73" t="s">
        <v>806</v>
      </c>
      <c r="S5" s="73" t="s">
        <v>807</v>
      </c>
      <c r="T5" s="73" t="s">
        <v>25</v>
      </c>
      <c r="U5" s="74" t="s">
        <v>26</v>
      </c>
      <c r="V5" s="75" t="s">
        <v>808</v>
      </c>
      <c r="W5" s="76" t="s">
        <v>28</v>
      </c>
      <c r="X5" s="77" t="s">
        <v>29</v>
      </c>
      <c r="Y5" s="78" t="s">
        <v>30</v>
      </c>
    </row>
    <row r="6" spans="1:25" ht="30" x14ac:dyDescent="0.25">
      <c r="A6" s="79" t="s">
        <v>809</v>
      </c>
      <c r="B6" s="80" t="s">
        <v>162</v>
      </c>
      <c r="C6" s="80" t="s">
        <v>810</v>
      </c>
      <c r="D6" s="81" t="s">
        <v>811</v>
      </c>
      <c r="E6" s="80" t="s">
        <v>812</v>
      </c>
      <c r="F6" s="80" t="s">
        <v>813</v>
      </c>
      <c r="G6" s="82">
        <v>0</v>
      </c>
      <c r="H6" s="83">
        <v>3000000</v>
      </c>
      <c r="I6" s="83">
        <v>1500000</v>
      </c>
      <c r="J6" s="84">
        <v>18.789010000000001</v>
      </c>
      <c r="K6" s="84">
        <v>12.18028</v>
      </c>
      <c r="L6" s="85">
        <v>8.9445029999999992</v>
      </c>
      <c r="M6" s="86">
        <v>0</v>
      </c>
      <c r="N6" s="87" t="s">
        <v>39</v>
      </c>
      <c r="O6" s="86">
        <v>0</v>
      </c>
      <c r="P6" s="88" t="s">
        <v>814</v>
      </c>
      <c r="Q6" s="11">
        <v>0</v>
      </c>
      <c r="R6" s="12">
        <v>10</v>
      </c>
      <c r="S6" s="13">
        <v>0</v>
      </c>
      <c r="T6" s="12">
        <v>10</v>
      </c>
      <c r="U6" s="14">
        <v>5</v>
      </c>
      <c r="V6" s="89">
        <v>13.944502999999999</v>
      </c>
      <c r="W6" s="16"/>
      <c r="X6" s="17"/>
      <c r="Y6" s="18"/>
    </row>
    <row r="7" spans="1:25" ht="30" x14ac:dyDescent="0.25">
      <c r="A7" s="79" t="s">
        <v>815</v>
      </c>
      <c r="B7" s="80" t="s">
        <v>162</v>
      </c>
      <c r="C7" s="80" t="s">
        <v>810</v>
      </c>
      <c r="D7" s="81" t="s">
        <v>816</v>
      </c>
      <c r="E7" s="80" t="s">
        <v>817</v>
      </c>
      <c r="F7" s="80" t="s">
        <v>813</v>
      </c>
      <c r="G7" s="82">
        <v>0</v>
      </c>
      <c r="H7" s="83">
        <v>4000000</v>
      </c>
      <c r="I7" s="83">
        <v>2000000</v>
      </c>
      <c r="J7" s="84">
        <v>25.03951</v>
      </c>
      <c r="K7" s="84">
        <v>18.741779999999999</v>
      </c>
      <c r="L7" s="85">
        <v>13.3485</v>
      </c>
      <c r="M7" s="54">
        <v>0</v>
      </c>
      <c r="N7" s="10" t="s">
        <v>39</v>
      </c>
      <c r="O7" s="90">
        <v>0</v>
      </c>
      <c r="P7" s="91" t="s">
        <v>814</v>
      </c>
      <c r="Q7" s="11">
        <v>0</v>
      </c>
      <c r="R7" s="12">
        <v>10</v>
      </c>
      <c r="S7" s="13">
        <v>0</v>
      </c>
      <c r="T7" s="12">
        <v>10</v>
      </c>
      <c r="U7" s="14">
        <v>5</v>
      </c>
      <c r="V7" s="89">
        <v>18.348500000000001</v>
      </c>
      <c r="W7" s="16"/>
      <c r="X7" s="17"/>
      <c r="Y7" s="18"/>
    </row>
    <row r="8" spans="1:25" ht="135" x14ac:dyDescent="0.25">
      <c r="A8" s="92" t="s">
        <v>818</v>
      </c>
      <c r="B8" s="93" t="s">
        <v>35</v>
      </c>
      <c r="C8" s="93" t="s">
        <v>819</v>
      </c>
      <c r="D8" s="18" t="s">
        <v>820</v>
      </c>
      <c r="E8" s="93" t="s">
        <v>821</v>
      </c>
      <c r="F8" s="93" t="s">
        <v>813</v>
      </c>
      <c r="G8" s="83">
        <v>0</v>
      </c>
      <c r="H8" s="83">
        <v>1695000</v>
      </c>
      <c r="I8" s="83">
        <v>847500</v>
      </c>
      <c r="J8" s="84" t="s">
        <v>190</v>
      </c>
      <c r="K8" s="84" t="s">
        <v>190</v>
      </c>
      <c r="L8" s="85">
        <v>32.003529999999998</v>
      </c>
      <c r="M8" s="54">
        <v>0</v>
      </c>
      <c r="N8" s="10" t="s">
        <v>39</v>
      </c>
      <c r="O8" s="90">
        <v>0</v>
      </c>
      <c r="P8" s="91" t="s">
        <v>822</v>
      </c>
      <c r="Q8" s="11">
        <v>0</v>
      </c>
      <c r="R8" s="12">
        <v>10</v>
      </c>
      <c r="S8" s="13">
        <v>0</v>
      </c>
      <c r="T8" s="12">
        <v>0</v>
      </c>
      <c r="U8" s="14">
        <v>2.5</v>
      </c>
      <c r="V8" s="89">
        <v>34.503529999999998</v>
      </c>
      <c r="W8" s="16"/>
      <c r="X8" s="17"/>
      <c r="Y8" s="18"/>
    </row>
    <row r="9" spans="1:25" ht="45" x14ac:dyDescent="0.25">
      <c r="A9" s="79" t="s">
        <v>823</v>
      </c>
      <c r="B9" s="93" t="s">
        <v>162</v>
      </c>
      <c r="C9" s="93" t="s">
        <v>810</v>
      </c>
      <c r="D9" s="81" t="s">
        <v>824</v>
      </c>
      <c r="E9" s="93" t="s">
        <v>821</v>
      </c>
      <c r="F9" s="93" t="s">
        <v>825</v>
      </c>
      <c r="G9" s="83">
        <v>882000</v>
      </c>
      <c r="H9" s="83">
        <v>4200000</v>
      </c>
      <c r="I9" s="83">
        <v>4916500</v>
      </c>
      <c r="J9" s="84">
        <v>15.060549999999999</v>
      </c>
      <c r="K9" s="84">
        <v>12.424939999999999</v>
      </c>
      <c r="L9" s="85">
        <v>8.5730260000000005</v>
      </c>
      <c r="M9" s="54">
        <v>0</v>
      </c>
      <c r="N9" s="10" t="s">
        <v>39</v>
      </c>
      <c r="O9" s="90">
        <v>40.78</v>
      </c>
      <c r="P9" s="91" t="s">
        <v>40</v>
      </c>
      <c r="Q9" s="11">
        <v>0</v>
      </c>
      <c r="R9" s="12">
        <v>10</v>
      </c>
      <c r="S9" s="13">
        <v>10</v>
      </c>
      <c r="T9" s="12">
        <v>25</v>
      </c>
      <c r="U9" s="14">
        <v>11.25</v>
      </c>
      <c r="V9" s="89">
        <v>19.823025999999999</v>
      </c>
      <c r="W9" s="16"/>
      <c r="X9" s="17"/>
      <c r="Y9" s="18"/>
    </row>
    <row r="10" spans="1:25" ht="45" x14ac:dyDescent="0.25">
      <c r="A10" s="79" t="s">
        <v>826</v>
      </c>
      <c r="B10" s="93" t="s">
        <v>162</v>
      </c>
      <c r="C10" s="93" t="s">
        <v>810</v>
      </c>
      <c r="D10" s="81" t="s">
        <v>827</v>
      </c>
      <c r="E10" s="93" t="s">
        <v>821</v>
      </c>
      <c r="F10" s="93" t="s">
        <v>825</v>
      </c>
      <c r="G10" s="83">
        <v>1848000</v>
      </c>
      <c r="H10" s="83">
        <v>8800000</v>
      </c>
      <c r="I10" s="83">
        <v>10310000</v>
      </c>
      <c r="J10" s="84">
        <v>27.286069999999999</v>
      </c>
      <c r="K10" s="84">
        <v>22.549769999999999</v>
      </c>
      <c r="L10" s="85">
        <v>15.55166</v>
      </c>
      <c r="M10" s="54">
        <v>0</v>
      </c>
      <c r="N10" s="10" t="s">
        <v>39</v>
      </c>
      <c r="O10" s="90">
        <v>47.36</v>
      </c>
      <c r="P10" s="91" t="s">
        <v>40</v>
      </c>
      <c r="Q10" s="11">
        <v>0</v>
      </c>
      <c r="R10" s="12">
        <v>10</v>
      </c>
      <c r="S10" s="13">
        <v>10</v>
      </c>
      <c r="T10" s="12">
        <v>25</v>
      </c>
      <c r="U10" s="14">
        <v>11.25</v>
      </c>
      <c r="V10" s="89">
        <v>26.801659999999998</v>
      </c>
      <c r="W10" s="16"/>
      <c r="X10" s="17"/>
      <c r="Y10" s="18"/>
    </row>
    <row r="11" spans="1:25" ht="45" x14ac:dyDescent="0.25">
      <c r="A11" s="79" t="s">
        <v>828</v>
      </c>
      <c r="B11" s="93" t="s">
        <v>162</v>
      </c>
      <c r="C11" s="93" t="s">
        <v>810</v>
      </c>
      <c r="D11" s="81" t="s">
        <v>829</v>
      </c>
      <c r="E11" s="93" t="s">
        <v>821</v>
      </c>
      <c r="F11" s="93" t="s">
        <v>825</v>
      </c>
      <c r="G11" s="83">
        <v>1365000</v>
      </c>
      <c r="H11" s="83">
        <v>6500000</v>
      </c>
      <c r="I11" s="83">
        <v>7613250</v>
      </c>
      <c r="J11" s="84">
        <v>16.222317154888227</v>
      </c>
      <c r="K11" s="84">
        <v>13.484672008421757</v>
      </c>
      <c r="L11" s="85">
        <v>9.2964085774441134</v>
      </c>
      <c r="M11" s="54">
        <v>0</v>
      </c>
      <c r="N11" s="10" t="s">
        <v>39</v>
      </c>
      <c r="O11" s="90">
        <v>42.3</v>
      </c>
      <c r="P11" s="91" t="s">
        <v>40</v>
      </c>
      <c r="Q11" s="11">
        <v>0</v>
      </c>
      <c r="R11" s="12">
        <v>10</v>
      </c>
      <c r="S11" s="13">
        <v>10</v>
      </c>
      <c r="T11" s="12">
        <v>25</v>
      </c>
      <c r="U11" s="14">
        <v>11.25</v>
      </c>
      <c r="V11" s="89">
        <v>20.546408577444112</v>
      </c>
      <c r="W11" s="16"/>
      <c r="X11" s="17"/>
      <c r="Y11" s="18"/>
    </row>
    <row r="12" spans="1:25" ht="105" x14ac:dyDescent="0.25">
      <c r="A12" s="92" t="s">
        <v>830</v>
      </c>
      <c r="B12" s="93" t="s">
        <v>35</v>
      </c>
      <c r="C12" s="93" t="s">
        <v>831</v>
      </c>
      <c r="D12" s="18" t="s">
        <v>832</v>
      </c>
      <c r="E12" s="93" t="s">
        <v>833</v>
      </c>
      <c r="F12" s="93" t="s">
        <v>825</v>
      </c>
      <c r="G12" s="82">
        <v>125000</v>
      </c>
      <c r="H12" s="94">
        <v>7875000</v>
      </c>
      <c r="I12" s="83">
        <v>8000000</v>
      </c>
      <c r="J12" s="84" t="s">
        <v>190</v>
      </c>
      <c r="K12" s="84" t="s">
        <v>190</v>
      </c>
      <c r="L12" s="85">
        <v>18.970289999999999</v>
      </c>
      <c r="M12" s="54">
        <v>0</v>
      </c>
      <c r="N12" s="10" t="s">
        <v>39</v>
      </c>
      <c r="O12" s="54">
        <v>0</v>
      </c>
      <c r="P12" s="91" t="s">
        <v>40</v>
      </c>
      <c r="Q12" s="11">
        <v>0</v>
      </c>
      <c r="R12" s="12">
        <v>10</v>
      </c>
      <c r="S12" s="13">
        <v>0</v>
      </c>
      <c r="T12" s="12">
        <v>25</v>
      </c>
      <c r="U12" s="14">
        <v>8.75</v>
      </c>
      <c r="V12" s="89">
        <v>27.720289999999999</v>
      </c>
      <c r="W12" s="16"/>
      <c r="X12" s="17"/>
      <c r="Y12" s="18"/>
    </row>
    <row r="13" spans="1:25" x14ac:dyDescent="0.25">
      <c r="A13" s="3"/>
      <c r="B13" s="3"/>
      <c r="C13" s="3"/>
      <c r="D13" s="3"/>
      <c r="E13" s="3"/>
      <c r="F13" s="3"/>
      <c r="G13" s="3"/>
      <c r="H13" s="3"/>
      <c r="I13" s="3"/>
      <c r="J13" s="3"/>
      <c r="K13" s="3"/>
      <c r="L13" s="3"/>
      <c r="M13" s="95"/>
      <c r="N13" s="95"/>
      <c r="O13" s="95"/>
      <c r="P13" s="95"/>
      <c r="Q13" s="95"/>
      <c r="R13" s="95"/>
      <c r="S13" s="95"/>
      <c r="T13" s="95"/>
      <c r="U13" s="95"/>
      <c r="V13" s="95"/>
      <c r="W13" s="16"/>
      <c r="X13" s="17"/>
      <c r="Y13" s="18"/>
    </row>
  </sheetData>
  <mergeCells count="2">
    <mergeCell ref="M3:P3"/>
    <mergeCell ref="Q3:U3"/>
  </mergeCells>
  <dataValidations count="1">
    <dataValidation type="list" allowBlank="1" showInputMessage="1" showErrorMessage="1" sqref="C7:E13">
      <formula1>#REF!</formula1>
    </dataValidation>
  </dataValidations>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opLeftCell="A4" zoomScale="75" zoomScaleNormal="75" workbookViewId="0">
      <selection activeCell="A12" sqref="A12"/>
    </sheetView>
  </sheetViews>
  <sheetFormatPr defaultRowHeight="15" x14ac:dyDescent="0.25"/>
  <cols>
    <col min="2" max="2" width="18.140625" customWidth="1"/>
    <col min="4" max="4" width="19.42578125" customWidth="1"/>
    <col min="6" max="6" width="28.85546875" customWidth="1"/>
    <col min="8" max="8" width="33.42578125" customWidth="1"/>
    <col min="9" max="9" width="15.42578125" customWidth="1"/>
    <col min="10" max="10" width="12.85546875" customWidth="1"/>
    <col min="11" max="11" width="13.42578125" customWidth="1"/>
    <col min="12" max="12" width="14.5703125" bestFit="1" customWidth="1"/>
    <col min="13" max="13" width="12.7109375" bestFit="1" customWidth="1"/>
  </cols>
  <sheetData>
    <row r="1" spans="1:26" x14ac:dyDescent="0.25">
      <c r="A1" s="20"/>
      <c r="B1" s="20" t="s">
        <v>1234</v>
      </c>
      <c r="C1" s="55"/>
      <c r="D1" s="25"/>
      <c r="E1" s="55"/>
      <c r="F1" s="55"/>
      <c r="G1" s="55"/>
      <c r="H1" s="55"/>
      <c r="I1" s="55"/>
      <c r="J1" s="56"/>
      <c r="K1" s="56"/>
      <c r="L1" s="57"/>
      <c r="M1" s="55"/>
      <c r="N1" s="55"/>
      <c r="O1" s="55"/>
      <c r="P1" s="20"/>
      <c r="Q1" s="20"/>
      <c r="R1" s="20"/>
      <c r="S1" s="20"/>
      <c r="T1" s="20"/>
      <c r="U1" s="20"/>
      <c r="V1" s="20"/>
      <c r="W1" s="58"/>
      <c r="X1" s="20"/>
      <c r="Y1" s="20"/>
      <c r="Z1" s="59"/>
    </row>
    <row r="2" spans="1:26" x14ac:dyDescent="0.25">
      <c r="A2" s="20"/>
      <c r="B2" s="59"/>
      <c r="C2" s="20"/>
      <c r="D2" s="24"/>
      <c r="E2" s="20"/>
      <c r="F2" s="20"/>
      <c r="G2" s="20"/>
      <c r="H2" s="20"/>
      <c r="I2" s="20"/>
      <c r="J2" s="60"/>
      <c r="K2" s="60"/>
      <c r="L2" s="61"/>
      <c r="M2" s="20"/>
      <c r="N2" s="20"/>
      <c r="O2" s="20"/>
      <c r="P2" s="20"/>
      <c r="Q2" s="20"/>
      <c r="R2" s="20"/>
      <c r="S2" s="20"/>
      <c r="T2" s="20"/>
      <c r="U2" s="20"/>
      <c r="V2" s="20"/>
      <c r="W2" s="58"/>
      <c r="X2" s="20"/>
      <c r="Y2" s="20"/>
      <c r="Z2" s="59"/>
    </row>
    <row r="3" spans="1:26" x14ac:dyDescent="0.25">
      <c r="A3" s="20"/>
      <c r="B3" s="59"/>
      <c r="C3" s="20"/>
      <c r="D3" s="24"/>
      <c r="E3" s="20"/>
      <c r="F3" s="20"/>
      <c r="G3" s="20"/>
      <c r="H3" s="20"/>
      <c r="I3" s="20"/>
      <c r="J3" s="56"/>
      <c r="K3" s="56"/>
      <c r="L3" s="57"/>
      <c r="M3" s="20"/>
      <c r="N3" s="199" t="s">
        <v>1235</v>
      </c>
      <c r="O3" s="203"/>
      <c r="P3" s="203"/>
      <c r="Q3" s="203"/>
      <c r="R3" s="204" t="s">
        <v>795</v>
      </c>
      <c r="S3" s="205"/>
      <c r="T3" s="205"/>
      <c r="U3" s="205"/>
      <c r="V3" s="205"/>
      <c r="W3" s="58"/>
      <c r="X3" s="20"/>
      <c r="Y3" s="20"/>
      <c r="Z3" s="59"/>
    </row>
    <row r="4" spans="1:26" ht="32.25" thickBot="1" x14ac:dyDescent="0.55000000000000004">
      <c r="A4" s="19" t="s">
        <v>1236</v>
      </c>
      <c r="B4" s="62"/>
      <c r="C4" s="24"/>
      <c r="D4" s="24"/>
      <c r="E4" s="24"/>
      <c r="F4" s="24"/>
      <c r="G4" s="24"/>
      <c r="H4" s="24"/>
      <c r="I4" s="24"/>
      <c r="J4" s="56"/>
      <c r="K4" s="56"/>
      <c r="L4" s="56"/>
      <c r="M4" s="24"/>
      <c r="N4" s="24"/>
      <c r="O4" s="24"/>
      <c r="P4" s="24"/>
      <c r="Q4" s="24"/>
      <c r="R4" s="24"/>
      <c r="S4" s="24"/>
      <c r="T4" s="24"/>
      <c r="U4" s="24"/>
      <c r="V4" s="24"/>
      <c r="W4" s="63"/>
      <c r="X4" s="24"/>
      <c r="Y4" s="24"/>
      <c r="Z4" s="62"/>
    </row>
    <row r="5" spans="1:26" ht="244.5" thickTop="1" x14ac:dyDescent="0.25">
      <c r="A5" s="96" t="s">
        <v>146</v>
      </c>
      <c r="B5" s="96" t="s">
        <v>9</v>
      </c>
      <c r="C5" s="96" t="s">
        <v>837</v>
      </c>
      <c r="D5" s="96" t="s">
        <v>156</v>
      </c>
      <c r="E5" s="96" t="s">
        <v>5</v>
      </c>
      <c r="F5" s="96" t="s">
        <v>838</v>
      </c>
      <c r="G5" s="96" t="s">
        <v>1237</v>
      </c>
      <c r="H5" s="96" t="s">
        <v>151</v>
      </c>
      <c r="I5" s="150" t="s">
        <v>802</v>
      </c>
      <c r="J5" s="97" t="s">
        <v>803</v>
      </c>
      <c r="K5" s="98" t="s">
        <v>1238</v>
      </c>
      <c r="L5" s="99" t="s">
        <v>11</v>
      </c>
      <c r="M5" s="99" t="s">
        <v>152</v>
      </c>
      <c r="N5" s="70" t="s">
        <v>18</v>
      </c>
      <c r="O5" s="71" t="s">
        <v>840</v>
      </c>
      <c r="P5" s="71" t="s">
        <v>159</v>
      </c>
      <c r="Q5" s="71" t="s">
        <v>21</v>
      </c>
      <c r="R5" s="72" t="s">
        <v>842</v>
      </c>
      <c r="S5" s="73" t="s">
        <v>843</v>
      </c>
      <c r="T5" s="73" t="s">
        <v>807</v>
      </c>
      <c r="U5" s="73" t="s">
        <v>25</v>
      </c>
      <c r="V5" s="74" t="s">
        <v>844</v>
      </c>
      <c r="W5" s="75" t="s">
        <v>845</v>
      </c>
      <c r="X5" s="76" t="s">
        <v>28</v>
      </c>
      <c r="Y5" s="77" t="s">
        <v>29</v>
      </c>
      <c r="Z5" s="78" t="s">
        <v>30</v>
      </c>
    </row>
    <row r="6" spans="1:26" ht="45" x14ac:dyDescent="0.25">
      <c r="A6" s="80" t="s">
        <v>809</v>
      </c>
      <c r="B6" s="80" t="s">
        <v>162</v>
      </c>
      <c r="C6" s="151">
        <v>7</v>
      </c>
      <c r="D6" s="151" t="s">
        <v>125</v>
      </c>
      <c r="E6" s="80" t="s">
        <v>813</v>
      </c>
      <c r="F6" s="80" t="s">
        <v>810</v>
      </c>
      <c r="G6" s="151" t="s">
        <v>191</v>
      </c>
      <c r="H6" s="81" t="s">
        <v>811</v>
      </c>
      <c r="I6" s="84">
        <v>18.789010000000001</v>
      </c>
      <c r="J6" s="85">
        <v>12.18028</v>
      </c>
      <c r="K6" s="84">
        <v>8.9445029999999992</v>
      </c>
      <c r="L6" s="83">
        <v>3000000</v>
      </c>
      <c r="M6" s="83">
        <v>1500000</v>
      </c>
      <c r="N6" s="54">
        <v>0</v>
      </c>
      <c r="O6" s="10" t="s">
        <v>39</v>
      </c>
      <c r="P6" s="90">
        <v>0</v>
      </c>
      <c r="Q6" s="91" t="s">
        <v>814</v>
      </c>
      <c r="R6" s="11">
        <v>0</v>
      </c>
      <c r="S6" s="12">
        <v>20</v>
      </c>
      <c r="T6" s="13">
        <v>0</v>
      </c>
      <c r="U6" s="12">
        <v>12.5</v>
      </c>
      <c r="V6" s="14">
        <v>4.875</v>
      </c>
      <c r="W6" s="102">
        <v>17.05528</v>
      </c>
      <c r="X6" s="16"/>
      <c r="Y6" s="17"/>
      <c r="Z6" s="18"/>
    </row>
    <row r="7" spans="1:26" ht="60" x14ac:dyDescent="0.25">
      <c r="A7" s="80" t="s">
        <v>815</v>
      </c>
      <c r="B7" s="80" t="s">
        <v>162</v>
      </c>
      <c r="C7" s="151">
        <v>7</v>
      </c>
      <c r="D7" s="151" t="s">
        <v>122</v>
      </c>
      <c r="E7" s="80" t="s">
        <v>813</v>
      </c>
      <c r="F7" s="80" t="s">
        <v>810</v>
      </c>
      <c r="G7" s="151" t="s">
        <v>191</v>
      </c>
      <c r="H7" s="81" t="s">
        <v>816</v>
      </c>
      <c r="I7" s="84">
        <v>25.03951</v>
      </c>
      <c r="J7" s="85">
        <v>18.741779999999999</v>
      </c>
      <c r="K7" s="84">
        <v>13.3485</v>
      </c>
      <c r="L7" s="83">
        <v>4000000</v>
      </c>
      <c r="M7" s="83">
        <v>2000000</v>
      </c>
      <c r="N7" s="54">
        <v>0</v>
      </c>
      <c r="O7" s="10" t="s">
        <v>39</v>
      </c>
      <c r="P7" s="90">
        <v>43.15</v>
      </c>
      <c r="Q7" s="91" t="s">
        <v>814</v>
      </c>
      <c r="R7" s="11">
        <v>0</v>
      </c>
      <c r="S7" s="12">
        <v>20</v>
      </c>
      <c r="T7" s="13">
        <v>8.33</v>
      </c>
      <c r="U7" s="12">
        <v>12.5</v>
      </c>
      <c r="V7" s="14">
        <v>6.1244999999999994</v>
      </c>
      <c r="W7" s="102">
        <v>24.866279999999996</v>
      </c>
      <c r="X7" s="16"/>
      <c r="Y7" s="17"/>
      <c r="Z7" s="18"/>
    </row>
    <row r="8" spans="1:26" ht="60" x14ac:dyDescent="0.25">
      <c r="A8" s="80" t="s">
        <v>823</v>
      </c>
      <c r="B8" s="93" t="s">
        <v>162</v>
      </c>
      <c r="C8" s="151">
        <v>7</v>
      </c>
      <c r="D8" s="151" t="s">
        <v>125</v>
      </c>
      <c r="E8" s="93" t="s">
        <v>825</v>
      </c>
      <c r="F8" s="93" t="s">
        <v>810</v>
      </c>
      <c r="G8" s="151" t="s">
        <v>191</v>
      </c>
      <c r="H8" s="81" t="s">
        <v>824</v>
      </c>
      <c r="I8" s="84">
        <v>15.060549999999999</v>
      </c>
      <c r="J8" s="85">
        <v>12.424939999999999</v>
      </c>
      <c r="K8" s="84">
        <v>8.5730260000000005</v>
      </c>
      <c r="L8" s="83">
        <v>5082000</v>
      </c>
      <c r="M8" s="83">
        <v>4916500</v>
      </c>
      <c r="N8" s="54">
        <v>0</v>
      </c>
      <c r="O8" s="10" t="s">
        <v>39</v>
      </c>
      <c r="P8" s="90">
        <v>40.78</v>
      </c>
      <c r="Q8" s="91" t="s">
        <v>40</v>
      </c>
      <c r="R8" s="11">
        <v>0</v>
      </c>
      <c r="S8" s="12">
        <v>20</v>
      </c>
      <c r="T8" s="13">
        <v>8.33</v>
      </c>
      <c r="U8" s="12">
        <v>25</v>
      </c>
      <c r="V8" s="14">
        <v>7.9994999999999994</v>
      </c>
      <c r="W8" s="102">
        <v>20.424439999999997</v>
      </c>
      <c r="X8" s="16"/>
      <c r="Y8" s="17"/>
      <c r="Z8" s="18"/>
    </row>
    <row r="9" spans="1:26" ht="60" x14ac:dyDescent="0.25">
      <c r="A9" s="80" t="s">
        <v>826</v>
      </c>
      <c r="B9" s="93" t="s">
        <v>162</v>
      </c>
      <c r="C9" s="151">
        <v>7</v>
      </c>
      <c r="D9" s="151" t="s">
        <v>125</v>
      </c>
      <c r="E9" s="93" t="s">
        <v>825</v>
      </c>
      <c r="F9" s="93" t="s">
        <v>810</v>
      </c>
      <c r="G9" s="151" t="s">
        <v>191</v>
      </c>
      <c r="H9" s="81" t="s">
        <v>827</v>
      </c>
      <c r="I9" s="84">
        <v>27.286069999999999</v>
      </c>
      <c r="J9" s="85">
        <v>22.549769999999999</v>
      </c>
      <c r="K9" s="84">
        <v>15.55166</v>
      </c>
      <c r="L9" s="83">
        <v>10648000</v>
      </c>
      <c r="M9" s="83">
        <v>10310000</v>
      </c>
      <c r="N9" s="54">
        <v>0</v>
      </c>
      <c r="O9" s="10" t="s">
        <v>39</v>
      </c>
      <c r="P9" s="90">
        <v>47.36</v>
      </c>
      <c r="Q9" s="91" t="s">
        <v>40</v>
      </c>
      <c r="R9" s="11">
        <v>0</v>
      </c>
      <c r="S9" s="12">
        <v>20</v>
      </c>
      <c r="T9" s="13">
        <v>8.33</v>
      </c>
      <c r="U9" s="12">
        <v>25</v>
      </c>
      <c r="V9" s="14">
        <v>7.9994999999999994</v>
      </c>
      <c r="W9" s="102">
        <v>30.54927</v>
      </c>
      <c r="X9" s="16"/>
      <c r="Y9" s="17"/>
      <c r="Z9" s="18"/>
    </row>
    <row r="10" spans="1:26" ht="75" x14ac:dyDescent="0.25">
      <c r="A10" s="80" t="s">
        <v>828</v>
      </c>
      <c r="B10" s="93" t="s">
        <v>162</v>
      </c>
      <c r="C10" s="151">
        <v>7</v>
      </c>
      <c r="D10" s="151" t="s">
        <v>125</v>
      </c>
      <c r="E10" s="93" t="s">
        <v>825</v>
      </c>
      <c r="F10" s="93" t="s">
        <v>810</v>
      </c>
      <c r="G10" s="151" t="s">
        <v>191</v>
      </c>
      <c r="H10" s="81" t="s">
        <v>829</v>
      </c>
      <c r="I10" s="84">
        <v>16.222317154888227</v>
      </c>
      <c r="J10" s="85">
        <v>13.484672008421757</v>
      </c>
      <c r="K10" s="84">
        <v>9.2964085774441134</v>
      </c>
      <c r="L10" s="83">
        <v>7865000</v>
      </c>
      <c r="M10" s="83">
        <v>7613250</v>
      </c>
      <c r="N10" s="54">
        <v>0</v>
      </c>
      <c r="O10" s="10" t="s">
        <v>39</v>
      </c>
      <c r="P10" s="90">
        <v>42.3</v>
      </c>
      <c r="Q10" s="91" t="s">
        <v>40</v>
      </c>
      <c r="R10" s="11">
        <v>0</v>
      </c>
      <c r="S10" s="12">
        <v>20</v>
      </c>
      <c r="T10" s="13">
        <v>8.33</v>
      </c>
      <c r="U10" s="12">
        <v>25</v>
      </c>
      <c r="V10" s="14">
        <v>7.9994999999999994</v>
      </c>
      <c r="W10" s="102">
        <v>21.484172008421758</v>
      </c>
      <c r="X10" s="16"/>
      <c r="Y10" s="17"/>
      <c r="Z10" s="18"/>
    </row>
  </sheetData>
  <mergeCells count="2">
    <mergeCell ref="N3:Q3"/>
    <mergeCell ref="R3:V3"/>
  </mergeCells>
  <dataValidations count="1">
    <dataValidation type="list" allowBlank="1" showInputMessage="1" showErrorMessage="1" sqref="B6:B10 G6 C6:D6 D7:D10 C8:C10 G8:G10">
      <formula1>#REF!</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file>

<file path=customXml/item2.xml><?xml version="1.0" encoding="utf-8"?>
<?mso-contentType ?>
<SharedContentType xmlns="Microsoft.SharePoint.Taxonomy.ContentTypeSync" SourceId="7ef604a7-ebc4-47af-96e9-7f1ad444f50a"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cores xmlns="7c0fc6b6-ee38-4a57-96ff-21e268a170ce">Preliminary Scores</Scores>
    <order0 xmlns="7c0fc6b6-ee38-4a57-96ff-21e268a170ce">21</order0>
    <_dlc_DocId xmlns="16f00c2e-ac5c-418b-9f13-a0771dbd417d">CONNECT-498-22</_dlc_DocId>
    <_dlc_DocIdUrl xmlns="16f00c2e-ac5c-418b-9f13-a0771dbd417d">
      <Url>https://connect.ncdot.gov/projects/planning/_layouts/DocIdRedir.aspx?ID=CONNECT-498-22</Url>
      <Description>CONNECT-498-22</Description>
    </_dlc_DocIdUrl>
    <_dlc_DocIdPersistId xmlns="16f00c2e-ac5c-418b-9f13-a0771dbd417d">false</_dlc_DocIdPersistId>
    <URL xmlns="http://schemas.microsoft.com/sharepoint/v3">
      <Url xsi:nil="true"/>
      <Description xsi:nil="true"/>
    </URL>
  </documentManagement>
</p:properties>
</file>

<file path=customXml/item5.xml><?xml version="1.0" encoding="utf-8"?>
<ct:contentTypeSchema xmlns:ct="http://schemas.microsoft.com/office/2006/metadata/contentType" xmlns:ma="http://schemas.microsoft.com/office/2006/metadata/properties/metaAttributes" ct:_="" ma:_="" ma:contentTypeName="Document" ma:contentTypeID="0x010100B5BABCA67EDE7045AB4C3D83F197EF35" ma:contentTypeVersion="2" ma:contentTypeDescription="Create a new document." ma:contentTypeScope="" ma:versionID="3ba52b94255d5b65dd9b0796e4debf14">
  <xsd:schema xmlns:xsd="http://www.w3.org/2001/XMLSchema" xmlns:xs="http://www.w3.org/2001/XMLSchema" xmlns:p="http://schemas.microsoft.com/office/2006/metadata/properties" xmlns:ns1="http://schemas.microsoft.com/sharepoint/v3" xmlns:ns2="7c0fc6b6-ee38-4a57-96ff-21e268a170ce" xmlns:ns3="16f00c2e-ac5c-418b-9f13-a0771dbd417d" targetNamespace="http://schemas.microsoft.com/office/2006/metadata/properties" ma:root="true" ma:fieldsID="947cf384593d989ead16d1aead95d4fb" ns1:_="" ns2:_="" ns3:_="">
    <xsd:import namespace="http://schemas.microsoft.com/sharepoint/v3"/>
    <xsd:import namespace="7c0fc6b6-ee38-4a57-96ff-21e268a170ce"/>
    <xsd:import namespace="16f00c2e-ac5c-418b-9f13-a0771dbd417d"/>
    <xsd:element name="properties">
      <xsd:complexType>
        <xsd:sequence>
          <xsd:element name="documentManagement">
            <xsd:complexType>
              <xsd:all>
                <xsd:element ref="ns2:order0" minOccurs="0"/>
                <xsd:element ref="ns2:Scores" minOccurs="0"/>
                <xsd:element ref="ns3:_dlc_DocId" minOccurs="0"/>
                <xsd:element ref="ns3:_dlc_DocIdUrl" minOccurs="0"/>
                <xsd:element ref="ns3:_dlc_DocIdPersistId" minOccurs="0"/>
                <xsd:element ref="ns1: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13" nillable="true" ma:displayName="URL" ma:internalName="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c0fc6b6-ee38-4a57-96ff-21e268a170ce" elementFormDefault="qualified">
    <xsd:import namespace="http://schemas.microsoft.com/office/2006/documentManagement/types"/>
    <xsd:import namespace="http://schemas.microsoft.com/office/infopath/2007/PartnerControls"/>
    <xsd:element name="order0" ma:index="8" nillable="true" ma:displayName="order" ma:internalName="order0">
      <xsd:simpleType>
        <xsd:restriction base="dms:Text">
          <xsd:maxLength value="255"/>
        </xsd:restriction>
      </xsd:simpleType>
    </xsd:element>
    <xsd:element name="Scores" ma:index="9" nillable="true" ma:displayName="Scores" ma:format="RadioButtons" ma:internalName="Scores">
      <xsd:simpleType>
        <xsd:restriction base="dms:Choice">
          <xsd:enumeration value="Preliminary Scores"/>
          <xsd:enumeration value="Final Scores"/>
        </xsd:restriction>
      </xsd:simpleType>
    </xsd:element>
  </xsd:schema>
  <xsd:schema xmlns:xsd="http://www.w3.org/2001/XMLSchema" xmlns:xs="http://www.w3.org/2001/XMLSchema" xmlns:dms="http://schemas.microsoft.com/office/2006/documentManagement/types" xmlns:pc="http://schemas.microsoft.com/office/infopath/2007/PartnerControls" targetNamespace="16f00c2e-ac5c-418b-9f13-a0771dbd417d"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5CFC6B-F2E6-426D-BA94-00332686CE80}"/>
</file>

<file path=customXml/itemProps2.xml><?xml version="1.0" encoding="utf-8"?>
<ds:datastoreItem xmlns:ds="http://schemas.openxmlformats.org/officeDocument/2006/customXml" ds:itemID="{10A85BA9-3702-458D-81FE-A075CD7A7495}"/>
</file>

<file path=customXml/itemProps3.xml><?xml version="1.0" encoding="utf-8"?>
<ds:datastoreItem xmlns:ds="http://schemas.openxmlformats.org/officeDocument/2006/customXml" ds:itemID="{79DB823F-E486-4E16-9B7F-F9D48058A44A}"/>
</file>

<file path=customXml/itemProps4.xml><?xml version="1.0" encoding="utf-8"?>
<ds:datastoreItem xmlns:ds="http://schemas.openxmlformats.org/officeDocument/2006/customXml" ds:itemID="{212EC706-9FCA-40AB-B951-23AE1A2EBF22}"/>
</file>

<file path=customXml/itemProps5.xml><?xml version="1.0" encoding="utf-8"?>
<ds:datastoreItem xmlns:ds="http://schemas.openxmlformats.org/officeDocument/2006/customXml" ds:itemID="{BC15097A-7834-44DC-8A1A-DAE27E70B12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Division 7 Bike-Ped</vt:lpstr>
      <vt:lpstr>Division 7 Aviation</vt:lpstr>
      <vt:lpstr>Regional Aviation</vt:lpstr>
      <vt:lpstr>Division 7 Hwy</vt:lpstr>
      <vt:lpstr>Regional Hwy</vt:lpstr>
      <vt:lpstr>Division 7 Transit</vt:lpstr>
      <vt:lpstr>Regional Transit</vt:lpstr>
      <vt:lpstr>Division 7 Rail</vt:lpstr>
      <vt:lpstr>Regional Rail</vt:lpstr>
    </vt:vector>
  </TitlesOfParts>
  <Company>N.C. Dept. of Transportation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 Stanley Buff</dc:creator>
  <cp:lastModifiedBy>Lewis, Ed F</cp:lastModifiedBy>
  <cp:lastPrinted>2014-06-29T18:13:55Z</cp:lastPrinted>
  <dcterms:created xsi:type="dcterms:W3CDTF">2014-06-27T18:06:02Z</dcterms:created>
  <dcterms:modified xsi:type="dcterms:W3CDTF">2014-06-29T19:47:49Z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7a64bdaa-bb00-41f5-990e-ffe141b270df</vt:lpwstr>
  </property>
  <property fmtid="{D5CDD505-2E9C-101B-9397-08002B2CF9AE}" pid="3" name="ContentTypeId">
    <vt:lpwstr>0x010100B5BABCA67EDE7045AB4C3D83F197EF35</vt:lpwstr>
  </property>
  <property fmtid="{D5CDD505-2E9C-101B-9397-08002B2CF9AE}" pid="4" name="TemplateUrl">
    <vt:lpwstr/>
  </property>
  <property fmtid="{D5CDD505-2E9C-101B-9397-08002B2CF9AE}" pid="5" name="Order">
    <vt:r8>2200</vt:r8>
  </property>
  <property fmtid="{D5CDD505-2E9C-101B-9397-08002B2CF9AE}" pid="6" name="xd_Signature">
    <vt:bool>false</vt:bool>
  </property>
  <property fmtid="{D5CDD505-2E9C-101B-9397-08002B2CF9AE}" pid="7" name="xd_ProgID">
    <vt:lpwstr/>
  </property>
  <property fmtid="{D5CDD505-2E9C-101B-9397-08002B2CF9AE}" pid="8" name="_SourceUrl">
    <vt:lpwstr/>
  </property>
  <property fmtid="{D5CDD505-2E9C-101B-9397-08002B2CF9AE}" pid="9" name="_SharedFileIndex">
    <vt:lpwstr/>
  </property>
</Properties>
</file>